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namedSheetViews/namedSheetView1.xml" ContentType="application/vnd.ms-excel.namedsheetviews+xml"/>
  <Override PartName="/xl/tables/table5.xml" ContentType="application/vnd.openxmlformats-officedocument.spreadsheetml.table+xml"/>
  <Override PartName="/xl/namedSheetViews/namedSheetView2.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namedSheetViews/namedSheetView3.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namedSheetViews/namedSheetView4.xml" ContentType="application/vnd.ms-excel.namedsheetviews+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163E330E-3072-0D43-881B-81406244362E}" xr6:coauthVersionLast="47" xr6:coauthVersionMax="47" xr10:uidLastSave="{00000000-0000-0000-0000-000000000000}"/>
  <bookViews>
    <workbookView xWindow="0" yWindow="760" windowWidth="30240" windowHeight="17180" xr2:uid="{BE46692F-4F47-2C41-81E3-95B59A83613B}"/>
  </bookViews>
  <sheets>
    <sheet name="Dashboard" sheetId="9" r:id="rId1"/>
    <sheet name="White House" sheetId="10"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improvescore" localSheetId="0">#REF!</definedName>
    <definedName name="improvescore" localSheetId="7">#REF!</definedName>
    <definedName name="improvescore" localSheetId="2">#REF!</definedName>
    <definedName name="improvescore" localSheetId="1">#REF!</definedName>
    <definedName name="improvescore">#REF!</definedName>
    <definedName name="INFLATE" localSheetId="0">#REF!</definedName>
    <definedName name="INFLATE" localSheetId="7">#REF!</definedName>
    <definedName name="INFLATE" localSheetId="2">#REF!</definedName>
    <definedName name="INFLATE" localSheetId="1">#REF!</definedName>
    <definedName name="INF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0" l="1"/>
  <c r="Y4" i="10"/>
  <c r="X4" i="10"/>
  <c r="V4" i="10"/>
  <c r="G4" i="10"/>
  <c r="F4" i="10"/>
  <c r="D4" i="10"/>
  <c r="BA3" i="10"/>
  <c r="F3" i="10" s="1"/>
  <c r="AZ3" i="10"/>
  <c r="AY3" i="10"/>
  <c r="AX3" i="10"/>
  <c r="AW3" i="10"/>
  <c r="AV3" i="10"/>
  <c r="Z3" i="10"/>
  <c r="Y3" i="10"/>
  <c r="X3" i="10"/>
  <c r="V3" i="10"/>
  <c r="D3" i="10"/>
  <c r="BI12" i="3"/>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BW7" i="3" l="1"/>
  <c r="BD7" i="3" s="1"/>
  <c r="BW9" i="3"/>
  <c r="BD9" i="3" s="1"/>
</calcChain>
</file>

<file path=xl/sharedStrings.xml><?xml version="1.0" encoding="utf-8"?>
<sst xmlns="http://schemas.openxmlformats.org/spreadsheetml/2006/main" count="1249" uniqueCount="643">
  <si>
    <t>Project Delivery Task Force FY 2020-23 TIP Project Tracker (Degrees of Concern)</t>
  </si>
  <si>
    <t>Lead Agency</t>
  </si>
  <si>
    <t>Project Name</t>
  </si>
  <si>
    <t>County</t>
  </si>
  <si>
    <t>Degrees of Concern</t>
  </si>
  <si>
    <t>Years Programmed</t>
  </si>
  <si>
    <t>Development 
Duration</t>
  </si>
  <si>
    <t>Inactivity 
Duration</t>
  </si>
  <si>
    <t>Improvement Type</t>
  </si>
  <si>
    <t>MPO TIP #</t>
  </si>
  <si>
    <t>TDOT PIN #</t>
  </si>
  <si>
    <t>PINI #</t>
  </si>
  <si>
    <t>Year Entered TIP</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</si>
  <si>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</si>
  <si>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</si>
  <si>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</si>
  <si>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</si>
  <si>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</si>
  <si>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</si>
  <si>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</si>
  <si>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</si>
  <si>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</si>
  <si>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</si>
  <si>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</si>
  <si>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</si>
  <si>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</si>
  <si>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</si>
  <si>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</si>
  <si>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</si>
  <si>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</si>
  <si>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</si>
  <si>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</si>
  <si>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</si>
  <si>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</si>
  <si>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</si>
  <si>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Inactivity</t>
  </si>
  <si>
    <t>Years Programmed2</t>
  </si>
  <si>
    <t>Obligation Past Due</t>
  </si>
  <si>
    <t>Assurance of Match</t>
  </si>
  <si>
    <t>Analyze</t>
  </si>
  <si>
    <t>Program Type</t>
  </si>
  <si>
    <t>TIP START</t>
  </si>
  <si>
    <t>NTP
NEPA</t>
  </si>
  <si>
    <t>NEPA Approved</t>
  </si>
  <si>
    <t>NTP 
Design</t>
  </si>
  <si>
    <t>NTP
ROW</t>
  </si>
  <si>
    <t>NTP CONST</t>
  </si>
  <si>
    <t>COMPLETE</t>
  </si>
  <si>
    <t>Pre NEPA</t>
  </si>
  <si>
    <t>NEPA</t>
  </si>
  <si>
    <t>Design</t>
  </si>
  <si>
    <t>ROW3</t>
  </si>
  <si>
    <t>Construction</t>
  </si>
  <si>
    <t>Total Years</t>
  </si>
  <si>
    <t>White House</t>
  </si>
  <si>
    <t>SR-76 Widening (Phase 1) from Charles Drive to Industrial Drive</t>
  </si>
  <si>
    <t>Robertson</t>
  </si>
  <si>
    <t>N/A</t>
  </si>
  <si>
    <t>Road Widening</t>
  </si>
  <si>
    <t>2016-52-232</t>
  </si>
  <si>
    <t>PE-N, PE-D</t>
  </si>
  <si>
    <t>http://tipapp.nashvillempo.org/MPO_TIPApp_2023/TipProjectInfo.aspx?tipprojectid=917</t>
  </si>
  <si>
    <t>No</t>
  </si>
  <si>
    <t>1</t>
  </si>
  <si>
    <t>Y</t>
  </si>
  <si>
    <t>LOCAL</t>
  </si>
  <si>
    <t>Yes</t>
  </si>
  <si>
    <t>Raymond Hirsch Parkway (SR-258) at US-31W Pedestrian Safety Improvements</t>
  </si>
  <si>
    <t>Sumner</t>
  </si>
  <si>
    <t>Safety</t>
  </si>
  <si>
    <t>2022-511-139</t>
  </si>
  <si>
    <t>Not Started</t>
  </si>
  <si>
    <t>PE, ROW, CONSTRUCTION</t>
  </si>
  <si>
    <t>http://tipapp.nashvillempo.org/MPO_TIPApp_2023/TipProjectInfo.aspx?tipprojectid=1130</t>
  </si>
  <si>
    <t>Local Projects</t>
  </si>
  <si>
    <t>TIP ID#</t>
  </si>
  <si>
    <t>Improvement</t>
  </si>
  <si>
    <t>Location</t>
  </si>
  <si>
    <t>Total Cost</t>
  </si>
  <si>
    <t>Robertson County</t>
  </si>
  <si>
    <t>Sumner County</t>
  </si>
  <si>
    <t>2045_RTP_Projects_Submitted</t>
  </si>
  <si>
    <t>Project Description</t>
  </si>
  <si>
    <t>Programming Information</t>
  </si>
  <si>
    <t>Priority</t>
  </si>
  <si>
    <t>APP ID</t>
  </si>
  <si>
    <t>PROJECT NAME</t>
  </si>
  <si>
    <t>IMPROVEMENT TYPE</t>
  </si>
  <si>
    <t>APPLICANT</t>
  </si>
  <si>
    <t>COUNTY</t>
  </si>
  <si>
    <t>RTP ID</t>
  </si>
  <si>
    <t>TIP#</t>
  </si>
  <si>
    <t>COST
(2020)</t>
  </si>
  <si>
    <t>DESIRED
HORIZON</t>
  </si>
  <si>
    <t>SOGR
(20 MAX)</t>
  </si>
  <si>
    <t>SFTY
(30 MAX)</t>
  </si>
  <si>
    <t>CONG
(15 MAX)</t>
  </si>
  <si>
    <t>ECON
(15 MAX)</t>
  </si>
  <si>
    <t>ENVT
(10 MAX)</t>
  </si>
  <si>
    <t>ALGN
(10 MAX)</t>
  </si>
  <si>
    <t>TOTAL
(100 MAX)</t>
  </si>
  <si>
    <t>RANK</t>
  </si>
  <si>
    <t>TIER</t>
  </si>
  <si>
    <t>Hwy 31W at Raymond Hirsch Rd (SR 258) Sidewalk Improvements</t>
  </si>
  <si>
    <t>Intersection Improvements</t>
  </si>
  <si>
    <t>City of White House</t>
  </si>
  <si>
    <t>Ro,Su</t>
  </si>
  <si>
    <t>2025</t>
  </si>
  <si>
    <t>***</t>
  </si>
  <si>
    <t>Union Road Extension</t>
  </si>
  <si>
    <t>Roadway New</t>
  </si>
  <si>
    <t>Ro</t>
  </si>
  <si>
    <t>Illustrative (1269)</t>
  </si>
  <si>
    <t>**</t>
  </si>
  <si>
    <t>Sage Road Widening</t>
  </si>
  <si>
    <t>Roadway Widening</t>
  </si>
  <si>
    <t>Ro, Su</t>
  </si>
  <si>
    <t>*</t>
  </si>
  <si>
    <t>White House Park and Ride Lot</t>
  </si>
  <si>
    <t>Transit Facilities</t>
  </si>
  <si>
    <t>2045_RTP_Project_Ranking</t>
  </si>
  <si>
    <t>ID</t>
  </si>
  <si>
    <t>Applicant</t>
  </si>
  <si>
    <t>Proposal</t>
  </si>
  <si>
    <t>Score</t>
  </si>
  <si>
    <t>SOGR</t>
  </si>
  <si>
    <t>SFTY</t>
  </si>
  <si>
    <t>CONG</t>
  </si>
  <si>
    <t>ECON</t>
  </si>
  <si>
    <t>ENVT</t>
  </si>
  <si>
    <t>ALGN</t>
  </si>
  <si>
    <t>TIP ID</t>
  </si>
  <si>
    <t>Est. $$
(Millions)</t>
  </si>
  <si>
    <t>-</t>
  </si>
  <si>
    <t>+</t>
  </si>
  <si>
    <t>=</t>
  </si>
  <si>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</si>
  <si>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</si>
  <si>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</si>
  <si>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</si>
  <si>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</si>
  <si>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</si>
  <si>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</si>
  <si>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</si>
  <si>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</si>
  <si>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</si>
  <si>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PROPOSAL-TYPE</t>
  </si>
  <si>
    <t xml:space="preserve">  COST
ESTIMATE </t>
  </si>
  <si>
    <t>SCORE</t>
  </si>
  <si>
    <t>HORIZON</t>
  </si>
  <si>
    <t xml:space="preserve">
GRANT</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</si>
  <si>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</si>
  <si>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</si>
  <si>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</si>
  <si>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</si>
  <si>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</si>
  <si>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</si>
  <si>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</si>
  <si>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</si>
  <si>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</si>
  <si>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</si>
  <si>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</si>
  <si>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Project Name2</t>
  </si>
  <si>
    <t>County3</t>
  </si>
  <si>
    <t>Years Programmed4</t>
  </si>
  <si>
    <t>ROW5</t>
  </si>
  <si>
    <t>Northeast Corridor (Vietnam Veterans-SR 386) Transit/Managed Lanes to SR 109 (Section 1, Section 2A)</t>
  </si>
  <si>
    <t>2017-52-037</t>
  </si>
  <si>
    <t>GNRC/TDOT</t>
  </si>
  <si>
    <t>Da,Su</t>
  </si>
  <si>
    <t>Roadway Multi-modal</t>
  </si>
  <si>
    <t>n/a</t>
  </si>
  <si>
    <t>NHPP</t>
  </si>
  <si>
    <t xml:space="preserve"> $                            -  </t>
  </si>
  <si>
    <t>http://tipapp.nashvillempo.org/MPO_TIPApp_2326/TipProjectInfo.aspx?tipprojectid=944</t>
  </si>
  <si>
    <t>I-65 to SR 6</t>
  </si>
  <si>
    <t xml:space="preserve">Funded </t>
  </si>
  <si>
    <t>TDOT</t>
  </si>
  <si>
    <t>Vietnam Veterans Parkway (SR-386) Transit Managed Lanes &amp; Widening</t>
  </si>
  <si>
    <t>124720.00</t>
  </si>
  <si>
    <t>http://tipapp.nashvillempo.org/MPO_TIPApp_2023/TipProjectInfo.aspx?tipprojectid=944</t>
  </si>
  <si>
    <t>I-65 Weigh Station Improvements (near the Tennessee/Kentucky State Line)</t>
  </si>
  <si>
    <t>2019-39-094</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</si>
  <si>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</si>
  <si>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</si>
  <si>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</si>
  <si>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</si>
  <si>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</si>
  <si>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</si>
  <si>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Road Upgrades</t>
  </si>
  <si>
    <t>101558.00</t>
  </si>
  <si>
    <t>?</t>
  </si>
  <si>
    <t>I-65 Widening from Rivergate Pkwy to SR 41</t>
  </si>
  <si>
    <t>2018-12-054</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</si>
  <si>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</si>
  <si>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</si>
  <si>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</si>
  <si>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</si>
  <si>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I-65 Widening from Rivergate Parkway to near Blue Star Road (US31W)</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</si>
  <si>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</si>
  <si>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</si>
  <si>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</si>
  <si>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</si>
  <si>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</si>
  <si>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</si>
  <si>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</si>
  <si>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</si>
  <si>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</si>
  <si>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</si>
  <si>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</si>
  <si>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</si>
  <si>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</si>
  <si>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</si>
  <si>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</si>
  <si>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</si>
  <si>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</si>
  <si>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</si>
  <si>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</si>
  <si>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</si>
  <si>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3</t>
  </si>
  <si>
    <t>SR 386 (Vietnam Veterans) at Forest Retreat Road Interchange</t>
  </si>
  <si>
    <t>Su</t>
  </si>
  <si>
    <t>Interchange New</t>
  </si>
  <si>
    <t>STBG-S</t>
  </si>
  <si>
    <t>n/a to n/a</t>
  </si>
  <si>
    <t>SR 109 Portland Bypass (South segment)</t>
  </si>
  <si>
    <t>2011-51-108</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</si>
  <si>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</si>
  <si>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</si>
  <si>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</si>
  <si>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</si>
  <si>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</si>
  <si>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</si>
  <si>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New Road</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</si>
  <si>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</si>
  <si>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</si>
  <si>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</si>
  <si>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</si>
  <si>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</si>
  <si>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</si>
  <si>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</si>
  <si>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</si>
  <si>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</si>
  <si>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</si>
  <si>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Maybe</t>
  </si>
  <si>
    <t>Sidewalks</t>
  </si>
  <si>
    <t>MAG</t>
  </si>
  <si>
    <t>2021‐56‐122</t>
  </si>
  <si>
    <t>http://tipapp.nashvillempo.org/MPO_TIPApp_2023/TipProjectInfo.aspx?tipprojectid=1103</t>
  </si>
  <si>
    <t>STATE</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</si>
  <si>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</si>
  <si>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</si>
  <si>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</si>
  <si>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</si>
  <si>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</si>
  <si>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</si>
  <si>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</si>
  <si>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</si>
  <si>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Multi-County</t>
  </si>
  <si>
    <t>http://tipapp.nashvillempo.org/MPO_TIPApp_2326/TipProjectInfo.aspx?tipprojectid=964</t>
  </si>
  <si>
    <t>1051-222</t>
  </si>
  <si>
    <t>SU</t>
  </si>
  <si>
    <t xml:space="preserve"> TDOT TIP 2024-2026</t>
  </si>
  <si>
    <t>TIP Project ID #</t>
  </si>
  <si>
    <t>Type</t>
  </si>
  <si>
    <t>Regional Plan ID</t>
  </si>
  <si>
    <t>TDOT PIN</t>
  </si>
  <si>
    <t>Name/Route</t>
  </si>
  <si>
    <t>Total Programmed</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</si>
  <si>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</si>
  <si>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</si>
  <si>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</si>
  <si>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</si>
  <si>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</si>
  <si>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</si>
  <si>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</si>
  <si>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</si>
  <si>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</si>
  <si>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</si>
  <si>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</si>
  <si>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</si>
  <si>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</si>
  <si>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</si>
  <si>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</si>
  <si>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</si>
  <si>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</si>
  <si>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</si>
  <si>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</si>
  <si>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</si>
  <si>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</si>
  <si>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</si>
  <si>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</si>
  <si>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</si>
  <si>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</si>
  <si>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</si>
  <si>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</si>
  <si>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</si>
  <si>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</si>
  <si>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</si>
  <si>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</si>
  <si>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</si>
  <si>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</si>
  <si>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</si>
  <si>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</si>
  <si>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</si>
  <si>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</si>
  <si>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</si>
  <si>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</si>
  <si>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</si>
  <si>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</si>
  <si>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</si>
  <si>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</si>
  <si>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</si>
  <si>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</si>
  <si>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</si>
  <si>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</si>
  <si>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</si>
  <si>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</si>
  <si>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</si>
  <si>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</si>
  <si>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</si>
  <si>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</si>
  <si>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</si>
  <si>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</si>
  <si>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</si>
  <si>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</si>
  <si>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</si>
  <si>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</si>
  <si>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</si>
  <si>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</si>
  <si>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CMAQ</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</si>
  <si>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</si>
  <si>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</si>
  <si>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</si>
  <si>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</si>
  <si>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</si>
  <si>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</si>
  <si>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</si>
  <si>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</si>
  <si>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</si>
  <si>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</si>
  <si>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</si>
  <si>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</si>
  <si>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</si>
  <si>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</si>
  <si>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</si>
  <si>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</si>
  <si>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</si>
  <si>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</si>
  <si>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</si>
  <si>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</si>
  <si>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</si>
  <si>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</si>
  <si>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</si>
  <si>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</si>
  <si>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</si>
  <si>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ITS</t>
  </si>
  <si>
    <t>Intelligent Transportation Systems Program</t>
  </si>
  <si>
    <t>LIC</t>
  </si>
  <si>
    <t>Local Interstate Connector Program</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</si>
  <si>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</si>
  <si>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</si>
  <si>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</si>
  <si>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</si>
  <si>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</si>
  <si>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</si>
  <si>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</si>
  <si>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</si>
  <si>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</si>
  <si>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</si>
  <si>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</si>
  <si>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</si>
  <si>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</si>
  <si>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</si>
  <si>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</si>
  <si>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</si>
  <si>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</si>
  <si>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</si>
  <si>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</si>
  <si>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</si>
  <si>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</si>
  <si>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</si>
  <si>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TAP</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</si>
  <si>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</si>
  <si>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</si>
  <si>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</si>
  <si>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</si>
  <si>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</si>
  <si>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</si>
  <si>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</si>
  <si>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U-STBG</t>
  </si>
  <si>
    <t>Urban Surface Transportation Block Grant for Nashville-Davidson Urbanized Area</t>
  </si>
  <si>
    <t>U-TAP</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</si>
  <si>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</si>
  <si>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</si>
  <si>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</si>
  <si>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</si>
  <si>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</si>
  <si>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</si>
  <si>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</si>
  <si>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</si>
  <si>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</si>
  <si>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</si>
  <si>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</si>
  <si>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</si>
  <si>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</si>
  <si>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</si>
  <si>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</si>
  <si>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</si>
  <si>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</si>
  <si>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</si>
  <si>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</si>
  <si>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</si>
  <si>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</si>
  <si>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</si>
  <si>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</si>
  <si>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</si>
  <si>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</si>
  <si>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</si>
  <si>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</si>
  <si>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</si>
  <si>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</si>
  <si>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</si>
  <si>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</si>
  <si>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</si>
  <si>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</si>
  <si>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</si>
  <si>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</si>
  <si>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</si>
  <si>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</si>
  <si>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</si>
  <si>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</si>
  <si>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</si>
  <si>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</si>
  <si>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</si>
  <si>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</si>
  <si>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</si>
  <si>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</si>
  <si>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</si>
  <si>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</si>
  <si>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</si>
  <si>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</si>
  <si>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</si>
  <si>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</si>
  <si>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</si>
  <si>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</si>
  <si>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</si>
  <si>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</si>
  <si>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</si>
  <si>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</si>
  <si>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</si>
  <si>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</si>
  <si>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</si>
  <si>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</si>
  <si>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</si>
  <si>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</si>
  <si>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</si>
  <si>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</si>
  <si>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Gallatin</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</si>
  <si>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</si>
  <si>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</si>
  <si>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</si>
  <si>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</si>
  <si>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</si>
  <si>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</si>
  <si>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</si>
  <si>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</si>
  <si>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</si>
  <si>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</si>
  <si>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</si>
  <si>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</si>
  <si>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</si>
  <si>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Goodlettsville</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</si>
  <si>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</si>
  <si>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</si>
  <si>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</si>
  <si>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</si>
  <si>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</si>
  <si>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</si>
  <si>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</si>
  <si>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</si>
  <si>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</si>
  <si>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</si>
  <si>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</si>
  <si>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</si>
  <si>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</si>
  <si>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</si>
  <si>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</si>
  <si>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</si>
  <si>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</si>
  <si>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</si>
  <si>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</si>
  <si>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</si>
  <si>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</si>
  <si>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</si>
  <si>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</si>
  <si>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</si>
  <si>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</si>
  <si>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</si>
  <si>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</si>
  <si>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</si>
  <si>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</si>
  <si>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</si>
  <si>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</si>
  <si>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</si>
  <si>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</si>
  <si>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</si>
  <si>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</si>
  <si>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Millersville</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</si>
  <si>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</si>
  <si>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</si>
  <si>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</si>
  <si>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</si>
  <si>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</si>
  <si>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</si>
  <si>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</si>
  <si>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</si>
  <si>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</si>
  <si>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</si>
  <si>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</si>
  <si>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</si>
  <si>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</si>
  <si>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</si>
  <si>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</si>
  <si>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</si>
  <si>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</si>
  <si>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</si>
  <si>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</si>
  <si>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</si>
  <si>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</si>
  <si>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</si>
  <si>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</si>
  <si>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</si>
  <si>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</si>
  <si>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</si>
  <si>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</si>
  <si>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</si>
  <si>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</si>
  <si>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</si>
  <si>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</si>
  <si>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</si>
  <si>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</si>
  <si>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</si>
  <si>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</si>
  <si>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</si>
  <si>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</si>
  <si>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</si>
  <si>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</si>
  <si>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</si>
  <si>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</si>
  <si>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</si>
  <si>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</si>
  <si>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</si>
  <si>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</si>
  <si>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</si>
  <si>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</si>
  <si>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</si>
  <si>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</si>
  <si>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</si>
  <si>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</si>
  <si>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</si>
  <si>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</si>
  <si>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</si>
  <si>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</si>
  <si>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</si>
  <si>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</si>
  <si>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</si>
  <si>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</si>
  <si>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</si>
  <si>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</si>
  <si>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</si>
  <si>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</si>
  <si>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</si>
  <si>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</si>
  <si>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</si>
  <si>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</si>
  <si>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</si>
  <si>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</si>
  <si>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</si>
  <si>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</si>
  <si>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</si>
  <si>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</si>
  <si>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</si>
  <si>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</si>
  <si>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</si>
  <si>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</si>
  <si>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</si>
  <si>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</si>
  <si>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</si>
  <si>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</si>
  <si>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</si>
  <si>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</si>
  <si>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</si>
  <si>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</si>
  <si>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</si>
  <si>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</si>
  <si>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</si>
  <si>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</si>
  <si>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</si>
  <si>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</si>
  <si>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</si>
  <si>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</si>
  <si>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</si>
  <si>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</si>
  <si>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</si>
  <si>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</si>
  <si>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</si>
  <si>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</si>
  <si>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</si>
  <si>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</si>
  <si>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</si>
  <si>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</si>
  <si>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</si>
  <si>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</si>
  <si>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</si>
  <si>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</si>
  <si>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</si>
  <si>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</si>
  <si>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</si>
  <si>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</si>
  <si>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</si>
  <si>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</si>
  <si>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</si>
  <si>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</si>
  <si>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</si>
  <si>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</si>
  <si>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</si>
  <si>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</si>
  <si>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</si>
  <si>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</si>
  <si>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</si>
  <si>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</si>
  <si>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</si>
  <si>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</si>
  <si>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</si>
  <si>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</si>
  <si>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</si>
  <si>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</si>
  <si>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</si>
  <si>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</si>
  <si>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 xml:space="preserve">TDOT iTRIP Dashboard </t>
  </si>
  <si>
    <t>A visual dashboard displaying key information and statistics about Tennessee Department of Transportation's transportation projects, designed for easy interpretation and understanding.</t>
  </si>
  <si>
    <t>https://www.arcgis.com/apps/dashboards/e14888bce2954050a10df5e949a1bc1d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</si>
</sst>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60">
    <font>
      <sz val="12"/>
      <color theme="1"/>
      <name val="Calibri"/>
      <family val="2"/>
      <scheme val="minor"/>
    </font>
    <font>
      <sz val="10"/>
      <color indexed="8"/>
      <name val="Arial"/>
      <family val="2"/>
    </font>
    <font>
      <sz val="28"/>
      <color rgb="FFFFFFFF"/>
      <name val="Arial"/>
      <family val="2"/>
    </font>
    <font>
      <sz val="16"/>
      <color indexed="8"/>
      <name val="Arial"/>
      <family val="2"/>
    </font>
    <font>
      <b/>
      <sz val="16"/>
      <color rgb="FF0C224F"/>
      <name val="Calibri"/>
      <family val="2"/>
    </font>
    <font>
      <b/>
      <sz val="16"/>
      <name val="Calibri"/>
      <family val="2"/>
    </font>
    <font>
      <b/>
      <sz val="16"/>
      <color rgb="FF0C224F"/>
      <name val="Arial"/>
      <family val="2"/>
    </font>
    <font>
      <sz val="12"/>
      <name val="Calibri"/>
      <family val="2"/>
    </font>
    <font>
      <sz val="12"/>
      <color rgb="FFFF0000"/>
      <name val="Calibri"/>
      <family val="2"/>
    </font>
    <font>
      <b/>
      <sz val="12"/>
      <name val="Calibri"/>
      <family val="2"/>
    </font>
    <font>
      <u/>
      <sz val="10"/>
      <color theme="10"/>
      <name val="Arial"/>
      <family val="2"/>
    </font>
    <font>
      <u/>
      <sz val="12"/>
      <color theme="10"/>
      <name val="Calibri"/>
      <family val="2"/>
    </font>
    <font>
      <sz val="10"/>
      <name val="Century Gothic"/>
      <family val="2"/>
    </font>
    <font>
      <u/>
      <sz val="12"/>
      <color theme="10"/>
      <name val="Arial"/>
      <family val="2"/>
    </font>
    <font>
      <sz val="12"/>
      <color indexed="8"/>
      <name val="Arial"/>
      <family val="2"/>
    </font>
    <font>
      <sz val="10"/>
      <color rgb="FFFFFFFF"/>
      <name val="Arial"/>
      <family val="2"/>
    </font>
    <font>
      <b/>
      <sz val="16"/>
      <color rgb="FFFFD966"/>
      <name val="Arial"/>
      <family val="2"/>
    </font>
    <font>
      <sz val="12"/>
      <color rgb="FF000000"/>
      <name val="Arial"/>
      <family val="2"/>
    </font>
    <font>
      <b/>
      <sz val="10"/>
      <color indexed="8"/>
      <name val="ARIAL"/>
      <family val="2"/>
    </font>
    <font>
      <b/>
      <sz val="14"/>
      <color rgb="FFFFFFFF"/>
      <name val="Arial"/>
      <family val="2"/>
    </font>
    <font>
      <sz val="10"/>
      <name val="Arial"/>
      <family val="2"/>
    </font>
    <font>
      <b/>
      <sz val="10"/>
      <color indexed="63"/>
      <name val="Arial"/>
      <family val="2"/>
    </font>
    <font>
      <b/>
      <sz val="10"/>
      <color theme="0"/>
      <name val="ARIAL"/>
      <family val="2"/>
    </font>
    <font>
      <b/>
      <sz val="10"/>
      <color indexed="9"/>
      <name val="Arial"/>
      <family val="2"/>
    </font>
    <font>
      <b/>
      <sz val="10"/>
      <name val="Arial"/>
      <family val="2"/>
    </font>
    <font>
      <b/>
      <sz val="16"/>
      <name val="Arial"/>
      <family val="2"/>
    </font>
    <font>
      <sz val="10"/>
      <color rgb="FF000000"/>
      <name val="Arial"/>
      <family val="2"/>
    </font>
    <font>
      <b/>
      <sz val="22"/>
      <color rgb="FF0070C0"/>
      <name val="ARIAL"/>
      <family val="2"/>
    </font>
    <font>
      <b/>
      <sz val="12"/>
      <color rgb="FFFFFFFF"/>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s>
  <fills count="40">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theme="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3EAEB"/>
        <bgColor indexed="64"/>
      </patternFill>
    </fill>
    <fill>
      <patternFill patternType="solid">
        <fgColor rgb="FF262626"/>
        <bgColor rgb="FF000000"/>
      </patternFill>
    </fill>
    <fill>
      <patternFill patternType="solid">
        <fgColor rgb="FF404040"/>
        <bgColor rgb="FF000000"/>
      </patternFill>
    </fill>
    <fill>
      <patternFill patternType="solid">
        <fgColor rgb="FF000000"/>
        <bgColor rgb="FF000000"/>
      </patternFill>
    </fill>
    <fill>
      <patternFill patternType="solid">
        <fgColor rgb="FF000000"/>
        <bgColor indexed="64"/>
      </patternFill>
    </fill>
    <fill>
      <patternFill patternType="solid">
        <fgColor indexed="2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FFFFFF"/>
        <bgColor rgb="FF000000"/>
      </patternFill>
    </fill>
    <fill>
      <patternFill patternType="solid">
        <fgColor rgb="FF632523"/>
        <bgColor rgb="FF000000"/>
      </patternFill>
    </fill>
    <fill>
      <patternFill patternType="solid">
        <fgColor rgb="FF76933C"/>
        <bgColor rgb="FF000000"/>
      </patternFill>
    </fill>
    <fill>
      <patternFill patternType="solid">
        <fgColor rgb="FF80808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
      <left/>
      <right style="thin">
        <color theme="1"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style="thin">
        <color theme="1" tint="0.34998626667073579"/>
      </left>
      <right style="medium">
        <color auto="1"/>
      </right>
      <top style="thin">
        <color theme="0" tint="-0.34998626667073579"/>
      </top>
      <bottom style="thin">
        <color theme="0" tint="-0.34998626667073579"/>
      </bottom>
      <diagonal/>
    </border>
    <border>
      <left style="medium">
        <color indexed="64"/>
      </left>
      <right style="thin">
        <color theme="1" tint="0.34998626667073579"/>
      </right>
      <top style="thin">
        <color theme="0" tint="-0.34998626667073579"/>
      </top>
      <bottom style="thin">
        <color theme="0" tint="-0.34998626667073579"/>
      </bottom>
      <diagonal/>
    </border>
    <border>
      <left style="medium">
        <color indexed="64"/>
      </left>
      <right style="medium">
        <color auto="1"/>
      </right>
      <top style="thin">
        <color theme="1" tint="0.499984740745262"/>
      </top>
      <bottom/>
      <diagonal/>
    </border>
    <border>
      <left style="thin">
        <color theme="1" tint="0.34998626667073579"/>
      </left>
      <right style="medium">
        <color auto="1"/>
      </right>
      <top style="thin">
        <color theme="0" tint="-0.34998626667073579"/>
      </top>
      <bottom/>
      <diagonal/>
    </border>
    <border>
      <left style="medium">
        <color indexed="64"/>
      </left>
      <right style="medium">
        <color indexed="64"/>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top style="thin">
        <color rgb="FF000000"/>
      </top>
      <bottom/>
      <diagonal/>
    </border>
    <border>
      <left style="thin">
        <color rgb="FF000000"/>
      </left>
      <right style="medium">
        <color indexed="64"/>
      </right>
      <top style="thin">
        <color rgb="FF000000"/>
      </top>
      <bottom/>
      <diagonal/>
    </border>
    <border>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12">
    <xf numFmtId="0" fontId="0" fillId="0" borderId="0"/>
    <xf numFmtId="0" fontId="1" fillId="0" borderId="0"/>
    <xf numFmtId="44"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2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9" fillId="0" borderId="0"/>
  </cellStyleXfs>
  <cellXfs count="329">
    <xf numFmtId="0" fontId="0" fillId="0" borderId="0" xfId="0"/>
    <xf numFmtId="0" fontId="1" fillId="2" borderId="0" xfId="1" applyFill="1"/>
    <xf numFmtId="0" fontId="1" fillId="0" borderId="0" xfId="1"/>
    <xf numFmtId="0" fontId="3" fillId="0" borderId="0" xfId="1" applyFont="1"/>
    <xf numFmtId="0" fontId="6" fillId="0" borderId="0" xfId="1" applyFont="1" applyAlignment="1">
      <alignment horizontal="center" vertical="center" wrapText="1"/>
    </xf>
    <xf numFmtId="0" fontId="7" fillId="0" borderId="1" xfId="1" applyFont="1" applyBorder="1" applyAlignment="1">
      <alignment horizontal="center" vertical="center" wrapText="1"/>
    </xf>
    <xf numFmtId="49" fontId="7" fillId="5" borderId="1" xfId="1" applyNumberFormat="1" applyFont="1" applyFill="1" applyBorder="1" applyAlignment="1">
      <alignment horizontal="center" vertical="center" wrapText="1"/>
    </xf>
    <xf numFmtId="1" fontId="7" fillId="0" borderId="1" xfId="1" applyNumberFormat="1" applyFont="1" applyBorder="1" applyAlignment="1">
      <alignment horizontal="center" vertical="center" wrapText="1"/>
    </xf>
    <xf numFmtId="1" fontId="7" fillId="6" borderId="1" xfId="1" applyNumberFormat="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wrapText="1"/>
    </xf>
    <xf numFmtId="165" fontId="7" fillId="0" borderId="1" xfId="2" applyNumberFormat="1" applyFont="1" applyFill="1" applyBorder="1" applyAlignment="1">
      <alignment horizontal="center" vertical="center" wrapText="1"/>
    </xf>
    <xf numFmtId="166" fontId="9" fillId="6" borderId="1" xfId="1" applyNumberFormat="1" applyFont="1" applyFill="1" applyBorder="1" applyAlignment="1">
      <alignment horizontal="center" vertical="center" wrapText="1"/>
    </xf>
    <xf numFmtId="166" fontId="9" fillId="0" borderId="1" xfId="1" applyNumberFormat="1" applyFont="1" applyBorder="1" applyAlignment="1">
      <alignment horizontal="center" vertical="center" wrapText="1"/>
    </xf>
    <xf numFmtId="166" fontId="7" fillId="6" borderId="1" xfId="1" applyNumberFormat="1" applyFont="1" applyFill="1" applyBorder="1" applyAlignment="1">
      <alignment horizontal="center" vertical="center" wrapText="1"/>
    </xf>
    <xf numFmtId="9" fontId="7" fillId="0" borderId="1" xfId="4" applyFont="1" applyBorder="1" applyAlignment="1">
      <alignment horizontal="center" vertical="center" wrapText="1"/>
    </xf>
    <xf numFmtId="166" fontId="7" fillId="0" borderId="1" xfId="1" applyNumberFormat="1" applyFont="1" applyBorder="1" applyAlignment="1">
      <alignment horizontal="center" vertical="center" wrapText="1"/>
    </xf>
    <xf numFmtId="49" fontId="7" fillId="6" borderId="1" xfId="1" applyNumberFormat="1" applyFont="1" applyFill="1" applyBorder="1" applyAlignment="1">
      <alignment horizontal="center" vertical="center" wrapText="1"/>
    </xf>
    <xf numFmtId="167" fontId="8" fillId="7" borderId="1" xfId="1" applyNumberFormat="1" applyFont="1" applyFill="1" applyBorder="1" applyAlignment="1">
      <alignment horizontal="center" vertical="center" wrapText="1"/>
    </xf>
    <xf numFmtId="167" fontId="7" fillId="7" borderId="1" xfId="1" applyNumberFormat="1" applyFont="1" applyFill="1" applyBorder="1" applyAlignment="1">
      <alignment horizontal="center" vertical="center" wrapText="1"/>
    </xf>
    <xf numFmtId="164" fontId="7" fillId="7" borderId="1" xfId="1" applyNumberFormat="1" applyFont="1" applyFill="1" applyBorder="1" applyAlignment="1">
      <alignment horizontal="center" vertical="center" wrapText="1"/>
    </xf>
    <xf numFmtId="0" fontId="12" fillId="0" borderId="0" xfId="1" applyFont="1" applyAlignment="1">
      <alignment wrapText="1"/>
    </xf>
    <xf numFmtId="49" fontId="7" fillId="6" borderId="1" xfId="1" quotePrefix="1" applyNumberFormat="1" applyFont="1" applyFill="1" applyBorder="1" applyAlignment="1">
      <alignment horizontal="center" vertical="center" wrapText="1"/>
    </xf>
    <xf numFmtId="0" fontId="13" fillId="8" borderId="7" xfId="3" applyFont="1" applyFill="1" applyBorder="1" applyAlignment="1">
      <alignment horizontal="center" vertical="center"/>
    </xf>
    <xf numFmtId="0" fontId="17" fillId="8" borderId="1" xfId="1" applyFont="1" applyFill="1" applyBorder="1" applyAlignment="1">
      <alignment horizontal="center" vertical="center" wrapText="1"/>
    </xf>
    <xf numFmtId="0" fontId="17" fillId="8" borderId="1" xfId="1" applyFont="1" applyFill="1" applyBorder="1" applyAlignment="1">
      <alignment horizontal="center" vertical="center"/>
    </xf>
    <xf numFmtId="8" fontId="17" fillId="8" borderId="2" xfId="1" applyNumberFormat="1" applyFont="1" applyFill="1" applyBorder="1" applyAlignment="1">
      <alignment horizontal="center" vertical="center"/>
    </xf>
    <xf numFmtId="0" fontId="13" fillId="9" borderId="8" xfId="3" applyFont="1" applyFill="1" applyBorder="1" applyAlignment="1">
      <alignment horizontal="center" vertical="center"/>
    </xf>
    <xf numFmtId="0" fontId="17" fillId="9" borderId="9" xfId="1" applyFont="1" applyFill="1" applyBorder="1" applyAlignment="1">
      <alignment horizontal="center" vertical="center" wrapText="1"/>
    </xf>
    <xf numFmtId="0" fontId="17" fillId="9" borderId="9" xfId="1" applyFont="1" applyFill="1" applyBorder="1" applyAlignment="1">
      <alignment horizontal="center" vertical="center"/>
    </xf>
    <xf numFmtId="8" fontId="17" fillId="9" borderId="10" xfId="1" applyNumberFormat="1" applyFont="1" applyFill="1" applyBorder="1" applyAlignment="1">
      <alignment horizontal="center" vertical="center"/>
    </xf>
    <xf numFmtId="0" fontId="18" fillId="0" borderId="0" xfId="1" applyFont="1"/>
    <xf numFmtId="0" fontId="1" fillId="13" borderId="0" xfId="1" applyFill="1"/>
    <xf numFmtId="0" fontId="21" fillId="14" borderId="16" xfId="5" applyFont="1" applyFill="1" applyBorder="1" applyAlignment="1">
      <alignment horizontal="center" vertical="center" wrapText="1"/>
    </xf>
    <xf numFmtId="0" fontId="21" fillId="14" borderId="17" xfId="5" applyFont="1" applyFill="1" applyBorder="1" applyAlignment="1">
      <alignment horizontal="center" vertical="center" wrapText="1"/>
    </xf>
    <xf numFmtId="1" fontId="22" fillId="16" borderId="17" xfId="5" applyNumberFormat="1" applyFont="1" applyFill="1" applyBorder="1" applyAlignment="1">
      <alignment horizontal="center" vertical="center" wrapText="1"/>
    </xf>
    <xf numFmtId="1" fontId="22" fillId="17" borderId="17" xfId="5" applyNumberFormat="1" applyFont="1" applyFill="1" applyBorder="1" applyAlignment="1">
      <alignment horizontal="center" vertical="center" wrapText="1"/>
    </xf>
    <xf numFmtId="1" fontId="22" fillId="18" borderId="17" xfId="5" applyNumberFormat="1" applyFont="1" applyFill="1" applyBorder="1" applyAlignment="1">
      <alignment horizontal="center" vertical="center" wrapText="1"/>
    </xf>
    <xf numFmtId="1" fontId="22" fillId="19" borderId="17" xfId="5" applyNumberFormat="1" applyFont="1" applyFill="1" applyBorder="1" applyAlignment="1">
      <alignment horizontal="center" vertical="center" wrapText="1"/>
    </xf>
    <xf numFmtId="1" fontId="22" fillId="20" borderId="17" xfId="5" applyNumberFormat="1" applyFont="1" applyFill="1" applyBorder="1" applyAlignment="1">
      <alignment horizontal="center" vertical="center" wrapText="1"/>
    </xf>
    <xf numFmtId="1" fontId="23" fillId="21" borderId="14" xfId="5" applyNumberFormat="1" applyFont="1" applyFill="1" applyBorder="1" applyAlignment="1">
      <alignment horizontal="center" vertical="center" wrapText="1"/>
    </xf>
    <xf numFmtId="165" fontId="21" fillId="14" borderId="18" xfId="2" applyNumberFormat="1" applyFont="1" applyFill="1" applyBorder="1" applyAlignment="1">
      <alignment horizontal="center" vertical="center" wrapText="1"/>
    </xf>
    <xf numFmtId="0" fontId="20" fillId="0" borderId="0" xfId="1" applyFont="1" applyAlignment="1">
      <alignment horizontal="center" vertical="center"/>
    </xf>
    <xf numFmtId="1" fontId="20" fillId="0" borderId="1" xfId="5" applyNumberFormat="1" applyBorder="1" applyAlignment="1">
      <alignment horizontal="center" vertical="center" wrapText="1"/>
    </xf>
    <xf numFmtId="1" fontId="24" fillId="0" borderId="1" xfId="5" applyNumberFormat="1" applyFont="1" applyBorder="1" applyAlignment="1">
      <alignment horizontal="center" vertical="center" wrapText="1"/>
    </xf>
    <xf numFmtId="1" fontId="25" fillId="0" borderId="1" xfId="5" applyNumberFormat="1" applyFont="1" applyBorder="1" applyAlignment="1">
      <alignment horizontal="center" vertical="center" wrapText="1"/>
    </xf>
    <xf numFmtId="0" fontId="1" fillId="0" borderId="1" xfId="5" applyFont="1" applyBorder="1" applyAlignment="1">
      <alignment horizontal="center" vertical="center" wrapText="1"/>
    </xf>
    <xf numFmtId="0" fontId="26" fillId="23" borderId="1" xfId="1" applyFont="1" applyFill="1" applyBorder="1" applyAlignment="1">
      <alignment horizontal="center" vertical="center" wrapText="1"/>
    </xf>
    <xf numFmtId="0" fontId="26" fillId="23" borderId="9" xfId="1" applyFont="1" applyFill="1" applyBorder="1" applyAlignment="1">
      <alignment horizontal="center" vertical="center" wrapText="1"/>
    </xf>
    <xf numFmtId="44" fontId="29" fillId="0" borderId="0" xfId="6" applyNumberFormat="1" applyFont="1" applyAlignment="1">
      <alignment horizontal="left" vertical="top" wrapText="1"/>
    </xf>
    <xf numFmtId="0" fontId="17" fillId="0" borderId="0" xfId="6" applyFont="1" applyAlignment="1">
      <alignment horizontal="left" vertical="top" wrapText="1"/>
    </xf>
    <xf numFmtId="0" fontId="17" fillId="27" borderId="17" xfId="6" applyFont="1" applyFill="1" applyBorder="1" applyAlignment="1">
      <alignment horizontal="left" vertical="top" wrapText="1"/>
    </xf>
    <xf numFmtId="0" fontId="30" fillId="28" borderId="19" xfId="6" applyFont="1" applyFill="1" applyBorder="1" applyAlignment="1">
      <alignment horizontal="left" vertical="top" wrapText="1"/>
    </xf>
    <xf numFmtId="0" fontId="17" fillId="29" borderId="19" xfId="6" applyFont="1" applyFill="1" applyBorder="1" applyAlignment="1">
      <alignment horizontal="left" vertical="top" wrapText="1"/>
    </xf>
    <xf numFmtId="0" fontId="17" fillId="30" borderId="19" xfId="6" applyFont="1" applyFill="1" applyBorder="1" applyAlignment="1">
      <alignment horizontal="left" vertical="top" wrapText="1"/>
    </xf>
    <xf numFmtId="0" fontId="17" fillId="31" borderId="19" xfId="6" applyFont="1" applyFill="1" applyBorder="1" applyAlignment="1">
      <alignment horizontal="left" vertical="top" wrapText="1"/>
    </xf>
    <xf numFmtId="0" fontId="13" fillId="32" borderId="0" xfId="3" applyFont="1" applyFill="1" applyAlignment="1">
      <alignment horizontal="left" vertical="top" wrapText="1"/>
    </xf>
    <xf numFmtId="0" fontId="13" fillId="33" borderId="0" xfId="3" applyFont="1" applyFill="1" applyAlignment="1">
      <alignment horizontal="left" vertical="top" wrapText="1"/>
    </xf>
    <xf numFmtId="0" fontId="17" fillId="34" borderId="0" xfId="6" applyFont="1" applyFill="1" applyAlignment="1">
      <alignment horizontal="left" vertical="top" wrapText="1"/>
    </xf>
    <xf numFmtId="0" fontId="17" fillId="0" borderId="0" xfId="6" applyFont="1" applyAlignment="1">
      <alignment vertical="top" wrapText="1"/>
    </xf>
    <xf numFmtId="168" fontId="17" fillId="0" borderId="0" xfId="6" applyNumberFormat="1" applyFont="1" applyAlignment="1">
      <alignment vertical="top" wrapText="1"/>
    </xf>
    <xf numFmtId="0" fontId="17" fillId="0" borderId="0" xfId="6" applyFont="1" applyAlignment="1">
      <alignment wrapText="1"/>
    </xf>
    <xf numFmtId="0" fontId="14" fillId="0" borderId="0" xfId="6" applyFont="1" applyAlignment="1">
      <alignment wrapText="1"/>
    </xf>
    <xf numFmtId="0" fontId="14" fillId="0" borderId="0" xfId="6" applyFont="1" applyAlignment="1">
      <alignment vertical="top" wrapText="1"/>
    </xf>
    <xf numFmtId="0" fontId="31" fillId="12" borderId="20" xfId="6" applyFont="1" applyFill="1" applyBorder="1" applyAlignment="1">
      <alignment horizontal="center" vertical="center" wrapText="1"/>
    </xf>
    <xf numFmtId="1" fontId="31" fillId="12" borderId="21" xfId="6" applyNumberFormat="1" applyFont="1" applyFill="1" applyBorder="1" applyAlignment="1">
      <alignment horizontal="center" vertical="center" wrapText="1"/>
    </xf>
    <xf numFmtId="0" fontId="31" fillId="12" borderId="21" xfId="6" applyFont="1" applyFill="1" applyBorder="1" applyAlignment="1">
      <alignment horizontal="center" vertical="center" wrapText="1"/>
    </xf>
    <xf numFmtId="44" fontId="31" fillId="12" borderId="21" xfId="6" applyNumberFormat="1" applyFont="1" applyFill="1" applyBorder="1" applyAlignment="1">
      <alignment horizontal="center" vertical="center" wrapText="1"/>
    </xf>
    <xf numFmtId="0" fontId="32" fillId="32" borderId="21" xfId="6" applyFont="1" applyFill="1" applyBorder="1" applyAlignment="1">
      <alignment horizontal="center" vertical="center" wrapText="1"/>
    </xf>
    <xf numFmtId="168" fontId="32" fillId="32" borderId="21" xfId="6" applyNumberFormat="1" applyFont="1" applyFill="1" applyBorder="1" applyAlignment="1">
      <alignment horizontal="center" vertical="center" wrapText="1"/>
    </xf>
    <xf numFmtId="0" fontId="32" fillId="33" borderId="21" xfId="6" applyFont="1" applyFill="1" applyBorder="1" applyAlignment="1">
      <alignment horizontal="center" vertical="center" wrapText="1"/>
    </xf>
    <xf numFmtId="0" fontId="33" fillId="34" borderId="21" xfId="6" applyFont="1" applyFill="1" applyBorder="1" applyAlignment="1">
      <alignment horizontal="center" vertical="center" wrapText="1"/>
    </xf>
    <xf numFmtId="0" fontId="33" fillId="34" borderId="5" xfId="6" applyFont="1" applyFill="1" applyBorder="1" applyAlignment="1">
      <alignment horizontal="center" vertical="center" wrapText="1"/>
    </xf>
    <xf numFmtId="0" fontId="34" fillId="0" borderId="0" xfId="6" applyFont="1" applyAlignment="1">
      <alignment horizontal="center" vertical="center" wrapText="1"/>
    </xf>
    <xf numFmtId="0" fontId="15" fillId="28" borderId="7" xfId="6" applyFont="1" applyFill="1" applyBorder="1" applyAlignment="1">
      <alignment horizontal="center" vertical="center" wrapText="1"/>
    </xf>
    <xf numFmtId="1" fontId="15" fillId="28" borderId="1" xfId="6" applyNumberFormat="1" applyFont="1" applyFill="1" applyBorder="1" applyAlignment="1">
      <alignment horizontal="center" vertical="center" wrapText="1"/>
    </xf>
    <xf numFmtId="0" fontId="15" fillId="28" borderId="1" xfId="6" applyFont="1" applyFill="1" applyBorder="1" applyAlignment="1">
      <alignment horizontal="center" vertical="center" wrapText="1"/>
    </xf>
    <xf numFmtId="44" fontId="15" fillId="28" borderId="1" xfId="6" applyNumberFormat="1" applyFont="1" applyFill="1" applyBorder="1" applyAlignment="1">
      <alignment horizontal="center" vertical="center" wrapText="1"/>
    </xf>
    <xf numFmtId="0" fontId="10" fillId="0" borderId="1" xfId="3" applyBorder="1" applyAlignment="1">
      <alignment horizontal="center" vertical="center" wrapText="1"/>
    </xf>
    <xf numFmtId="0" fontId="26" fillId="0" borderId="1" xfId="6" applyFont="1" applyBorder="1" applyAlignment="1">
      <alignment horizontal="center" vertical="center" wrapText="1"/>
    </xf>
    <xf numFmtId="168" fontId="26" fillId="0" borderId="1" xfId="6" applyNumberFormat="1" applyFont="1" applyBorder="1" applyAlignment="1">
      <alignment horizontal="center" vertical="center" wrapText="1"/>
    </xf>
    <xf numFmtId="0" fontId="35" fillId="0" borderId="1" xfId="6" applyFont="1" applyBorder="1" applyAlignment="1">
      <alignment horizontal="center" vertical="center" wrapText="1"/>
    </xf>
    <xf numFmtId="49" fontId="35" fillId="5" borderId="1" xfId="6" applyNumberFormat="1" applyFont="1" applyFill="1" applyBorder="1" applyAlignment="1">
      <alignment horizontal="center" vertical="center" wrapText="1"/>
    </xf>
    <xf numFmtId="49" fontId="35" fillId="6" borderId="1" xfId="6" applyNumberFormat="1" applyFont="1" applyFill="1" applyBorder="1" applyAlignment="1">
      <alignment horizontal="center" vertical="center" wrapText="1"/>
    </xf>
    <xf numFmtId="49" fontId="35" fillId="0" borderId="1" xfId="6" applyNumberFormat="1" applyFont="1" applyBorder="1" applyAlignment="1">
      <alignment horizontal="center" vertical="center" wrapText="1"/>
    </xf>
    <xf numFmtId="2" fontId="35" fillId="0" borderId="1" xfId="6" applyNumberFormat="1" applyFont="1" applyBorder="1" applyAlignment="1">
      <alignment horizontal="center" vertical="center" wrapText="1"/>
    </xf>
    <xf numFmtId="1" fontId="35" fillId="6" borderId="1" xfId="6" applyNumberFormat="1" applyFont="1" applyFill="1" applyBorder="1" applyAlignment="1">
      <alignment horizontal="center" vertical="center" wrapText="1"/>
    </xf>
    <xf numFmtId="165" fontId="35" fillId="0" borderId="1" xfId="7" applyNumberFormat="1" applyFont="1" applyFill="1" applyBorder="1" applyAlignment="1">
      <alignment horizontal="center" vertical="center" wrapText="1"/>
    </xf>
    <xf numFmtId="1" fontId="35" fillId="0" borderId="1" xfId="6" applyNumberFormat="1" applyFont="1" applyBorder="1" applyAlignment="1">
      <alignment horizontal="center" vertical="center" wrapText="1"/>
    </xf>
    <xf numFmtId="166" fontId="36" fillId="6" borderId="1" xfId="6" applyNumberFormat="1" applyFont="1" applyFill="1" applyBorder="1" applyAlignment="1">
      <alignment horizontal="center" vertical="center" wrapText="1"/>
    </xf>
    <xf numFmtId="0" fontId="37" fillId="35" borderId="1" xfId="3" applyFont="1" applyFill="1" applyBorder="1" applyAlignment="1">
      <alignment horizontal="center" vertical="center" wrapText="1"/>
    </xf>
    <xf numFmtId="166" fontId="36" fillId="0" borderId="1" xfId="6" applyNumberFormat="1" applyFont="1" applyBorder="1" applyAlignment="1">
      <alignment horizontal="center" vertical="center" wrapText="1"/>
    </xf>
    <xf numFmtId="166" fontId="35" fillId="6" borderId="1" xfId="6" applyNumberFormat="1" applyFont="1" applyFill="1" applyBorder="1" applyAlignment="1">
      <alignment horizontal="center" vertical="center" wrapText="1"/>
    </xf>
    <xf numFmtId="9" fontId="35" fillId="0" borderId="1" xfId="8" applyFont="1" applyBorder="1" applyAlignment="1">
      <alignment horizontal="center" vertical="center" wrapText="1"/>
    </xf>
    <xf numFmtId="166" fontId="35" fillId="0" borderId="1" xfId="6" applyNumberFormat="1" applyFont="1" applyBorder="1" applyAlignment="1">
      <alignment horizontal="center" vertical="center" wrapText="1"/>
    </xf>
    <xf numFmtId="164" fontId="35" fillId="0" borderId="7" xfId="6" applyNumberFormat="1" applyFont="1" applyBorder="1" applyAlignment="1">
      <alignment horizontal="center" vertical="center" wrapText="1"/>
    </xf>
    <xf numFmtId="164" fontId="35" fillId="0" borderId="1" xfId="6" applyNumberFormat="1" applyFont="1" applyBorder="1" applyAlignment="1">
      <alignment horizontal="center" vertical="center" wrapText="1"/>
    </xf>
    <xf numFmtId="167" fontId="38" fillId="7" borderId="1" xfId="6" applyNumberFormat="1" applyFont="1" applyFill="1" applyBorder="1" applyAlignment="1">
      <alignment horizontal="center" vertical="center" wrapText="1"/>
    </xf>
    <xf numFmtId="14" fontId="35" fillId="7" borderId="1" xfId="6" applyNumberFormat="1" applyFont="1" applyFill="1" applyBorder="1" applyAlignment="1">
      <alignment horizontal="center" vertical="center" wrapText="1"/>
    </xf>
    <xf numFmtId="164" fontId="35" fillId="7" borderId="1" xfId="6" applyNumberFormat="1" applyFont="1" applyFill="1" applyBorder="1" applyAlignment="1">
      <alignment horizontal="center" vertical="center" wrapText="1"/>
    </xf>
    <xf numFmtId="0" fontId="1" fillId="0" borderId="0" xfId="6" applyAlignment="1">
      <alignment wrapText="1"/>
    </xf>
    <xf numFmtId="0" fontId="26" fillId="29" borderId="7" xfId="6" applyFont="1" applyFill="1" applyBorder="1" applyAlignment="1">
      <alignment horizontal="center" vertical="center" wrapText="1"/>
    </xf>
    <xf numFmtId="1" fontId="26" fillId="29" borderId="1" xfId="6" applyNumberFormat="1" applyFont="1" applyFill="1" applyBorder="1" applyAlignment="1">
      <alignment horizontal="center" vertical="center" wrapText="1"/>
    </xf>
    <xf numFmtId="0" fontId="26" fillId="29" borderId="1" xfId="6" applyFont="1" applyFill="1" applyBorder="1" applyAlignment="1">
      <alignment horizontal="center" vertical="center" wrapText="1"/>
    </xf>
    <xf numFmtId="44" fontId="26" fillId="29" borderId="1" xfId="6" applyNumberFormat="1" applyFont="1" applyFill="1" applyBorder="1" applyAlignment="1">
      <alignment horizontal="center" vertical="center" wrapText="1"/>
    </xf>
    <xf numFmtId="0" fontId="17" fillId="0" borderId="1" xfId="6" applyFont="1" applyBorder="1" applyAlignment="1">
      <alignment horizontal="center" vertical="center" wrapText="1"/>
    </xf>
    <xf numFmtId="165" fontId="35" fillId="0" borderId="1" xfId="7" applyNumberFormat="1" applyFont="1" applyBorder="1" applyAlignment="1">
      <alignment horizontal="center" vertical="center" wrapText="1"/>
    </xf>
    <xf numFmtId="167" fontId="35" fillId="7" borderId="1" xfId="6" applyNumberFormat="1" applyFont="1" applyFill="1" applyBorder="1" applyAlignment="1">
      <alignment horizontal="center" vertical="center" wrapText="1"/>
    </xf>
    <xf numFmtId="0" fontId="1" fillId="0" borderId="0" xfId="6" applyAlignment="1">
      <alignment vertical="top" wrapText="1"/>
    </xf>
    <xf numFmtId="44" fontId="26" fillId="0" borderId="1" xfId="6" applyNumberFormat="1" applyFont="1" applyBorder="1" applyAlignment="1">
      <alignment horizontal="center" vertical="center" wrapText="1"/>
    </xf>
    <xf numFmtId="14" fontId="38" fillId="7" borderId="1" xfId="6" applyNumberFormat="1" applyFont="1" applyFill="1" applyBorder="1" applyAlignment="1">
      <alignment horizontal="center" vertical="center" wrapText="1"/>
    </xf>
    <xf numFmtId="44" fontId="10" fillId="0" borderId="1" xfId="3" applyNumberFormat="1" applyBorder="1" applyAlignment="1">
      <alignment horizontal="center" vertical="center" wrapText="1"/>
    </xf>
    <xf numFmtId="14" fontId="39" fillId="7" borderId="1" xfId="6" applyNumberFormat="1" applyFont="1" applyFill="1" applyBorder="1" applyAlignment="1">
      <alignment horizontal="center" vertical="center" wrapText="1"/>
    </xf>
    <xf numFmtId="14" fontId="36" fillId="7" borderId="1" xfId="6" applyNumberFormat="1" applyFont="1" applyFill="1" applyBorder="1" applyAlignment="1">
      <alignment horizontal="center" vertical="center" wrapText="1"/>
    </xf>
    <xf numFmtId="0" fontId="26" fillId="30" borderId="7" xfId="6" applyFont="1" applyFill="1" applyBorder="1" applyAlignment="1">
      <alignment horizontal="center" vertical="center" wrapText="1"/>
    </xf>
    <xf numFmtId="1" fontId="26" fillId="30" borderId="1" xfId="6" applyNumberFormat="1" applyFont="1" applyFill="1" applyBorder="1" applyAlignment="1">
      <alignment horizontal="center" vertical="center" wrapText="1"/>
    </xf>
    <xf numFmtId="0" fontId="26" fillId="30" borderId="1" xfId="6" applyFont="1" applyFill="1" applyBorder="1" applyAlignment="1">
      <alignment horizontal="center" vertical="center" wrapText="1"/>
    </xf>
    <xf numFmtId="44" fontId="26" fillId="30" borderId="1" xfId="6" applyNumberFormat="1" applyFont="1" applyFill="1" applyBorder="1" applyAlignment="1">
      <alignment horizontal="center" vertical="center" wrapText="1"/>
    </xf>
    <xf numFmtId="0" fontId="35" fillId="36" borderId="1" xfId="6" applyFont="1" applyFill="1" applyBorder="1" applyAlignment="1">
      <alignment horizontal="center" vertical="center" wrapText="1"/>
    </xf>
    <xf numFmtId="0" fontId="37" fillId="0" borderId="1" xfId="3" applyFont="1" applyBorder="1" applyAlignment="1">
      <alignment horizontal="center" vertical="center" wrapText="1"/>
    </xf>
    <xf numFmtId="0" fontId="1" fillId="0" borderId="1" xfId="6" applyBorder="1" applyAlignment="1">
      <alignment horizontal="center" vertical="center" wrapText="1"/>
    </xf>
    <xf numFmtId="0" fontId="1" fillId="0" borderId="7" xfId="6" applyBorder="1" applyAlignment="1">
      <alignment horizontal="center" vertical="center" wrapText="1"/>
    </xf>
    <xf numFmtId="49" fontId="35" fillId="6" borderId="1" xfId="6" quotePrefix="1" applyNumberFormat="1" applyFont="1" applyFill="1" applyBorder="1" applyAlignment="1">
      <alignment horizontal="center" vertical="center" wrapText="1"/>
    </xf>
    <xf numFmtId="0" fontId="26" fillId="30" borderId="8" xfId="6" applyFont="1" applyFill="1" applyBorder="1" applyAlignment="1">
      <alignment horizontal="center" vertical="center" wrapText="1"/>
    </xf>
    <xf numFmtId="1" fontId="26" fillId="30" borderId="9" xfId="6" applyNumberFormat="1" applyFont="1" applyFill="1" applyBorder="1" applyAlignment="1">
      <alignment horizontal="center" vertical="center" wrapText="1"/>
    </xf>
    <xf numFmtId="0" fontId="26" fillId="30" borderId="9" xfId="6" applyFont="1" applyFill="1" applyBorder="1" applyAlignment="1">
      <alignment horizontal="center" vertical="center" wrapText="1"/>
    </xf>
    <xf numFmtId="44" fontId="26" fillId="30" borderId="9" xfId="6" applyNumberFormat="1" applyFont="1" applyFill="1" applyBorder="1" applyAlignment="1">
      <alignment horizontal="center" vertical="center" wrapText="1"/>
    </xf>
    <xf numFmtId="1" fontId="26" fillId="0" borderId="9" xfId="6" applyNumberFormat="1" applyFont="1" applyBorder="1" applyAlignment="1">
      <alignment horizontal="center" vertical="center" wrapText="1"/>
    </xf>
    <xf numFmtId="0" fontId="26" fillId="0" borderId="9" xfId="6" applyFont="1" applyBorder="1" applyAlignment="1">
      <alignment horizontal="center" vertical="center" wrapText="1"/>
    </xf>
    <xf numFmtId="168" fontId="26" fillId="0" borderId="9" xfId="9" applyNumberFormat="1" applyFont="1" applyFill="1" applyBorder="1" applyAlignment="1">
      <alignment horizontal="center" vertical="center" wrapText="1"/>
    </xf>
    <xf numFmtId="9" fontId="26" fillId="0" borderId="9" xfId="10" applyFont="1" applyFill="1" applyBorder="1" applyAlignment="1">
      <alignment horizontal="center" vertical="center" wrapText="1"/>
    </xf>
    <xf numFmtId="44" fontId="26" fillId="0" borderId="9" xfId="9" applyFont="1" applyFill="1" applyBorder="1" applyAlignment="1">
      <alignment horizontal="center" vertical="center" wrapText="1"/>
    </xf>
    <xf numFmtId="44" fontId="26" fillId="0" borderId="9" xfId="6" applyNumberFormat="1" applyFont="1" applyBorder="1" applyAlignment="1">
      <alignment horizontal="center" vertical="center" wrapText="1"/>
    </xf>
    <xf numFmtId="44" fontId="10" fillId="0" borderId="8" xfId="3" applyNumberFormat="1" applyBorder="1" applyAlignment="1">
      <alignment horizontal="center" vertical="center" wrapText="1"/>
    </xf>
    <xf numFmtId="168" fontId="26" fillId="0" borderId="9" xfId="6" applyNumberFormat="1" applyFont="1" applyBorder="1" applyAlignment="1">
      <alignment horizontal="center" vertical="center" wrapText="1"/>
    </xf>
    <xf numFmtId="44" fontId="26" fillId="0" borderId="9" xfId="9" applyFont="1" applyBorder="1" applyAlignment="1">
      <alignment horizontal="center" vertical="center" wrapText="1"/>
    </xf>
    <xf numFmtId="0" fontId="35" fillId="0" borderId="9" xfId="6" applyFont="1" applyBorder="1" applyAlignment="1">
      <alignment horizontal="center" vertical="center" wrapText="1"/>
    </xf>
    <xf numFmtId="0" fontId="1" fillId="0" borderId="0" xfId="6" applyAlignment="1">
      <alignment horizontal="center" vertical="center" wrapText="1"/>
    </xf>
    <xf numFmtId="49" fontId="35" fillId="6" borderId="9" xfId="6" applyNumberFormat="1" applyFont="1" applyFill="1" applyBorder="1" applyAlignment="1">
      <alignment horizontal="center" vertical="center" wrapText="1"/>
    </xf>
    <xf numFmtId="49" fontId="35" fillId="0" borderId="9" xfId="6" applyNumberFormat="1" applyFont="1" applyBorder="1" applyAlignment="1">
      <alignment horizontal="center" vertical="center" wrapText="1"/>
    </xf>
    <xf numFmtId="49" fontId="35" fillId="5" borderId="9" xfId="6" applyNumberFormat="1" applyFont="1" applyFill="1" applyBorder="1" applyAlignment="1">
      <alignment horizontal="center" vertical="center" wrapText="1"/>
    </xf>
    <xf numFmtId="2" fontId="35" fillId="0" borderId="9" xfId="6" applyNumberFormat="1" applyFont="1" applyBorder="1" applyAlignment="1">
      <alignment horizontal="center" vertical="center" wrapText="1"/>
    </xf>
    <xf numFmtId="1" fontId="35" fillId="6" borderId="9" xfId="6" applyNumberFormat="1" applyFont="1" applyFill="1" applyBorder="1" applyAlignment="1">
      <alignment horizontal="center" vertical="center" wrapText="1"/>
    </xf>
    <xf numFmtId="1" fontId="35" fillId="0" borderId="9" xfId="6" applyNumberFormat="1" applyFont="1" applyBorder="1" applyAlignment="1">
      <alignment horizontal="center" vertical="center" wrapText="1"/>
    </xf>
    <xf numFmtId="166" fontId="36" fillId="6" borderId="9" xfId="6" applyNumberFormat="1" applyFont="1" applyFill="1" applyBorder="1" applyAlignment="1">
      <alignment horizontal="center" vertical="center" wrapText="1"/>
    </xf>
    <xf numFmtId="166" fontId="36" fillId="0" borderId="9" xfId="6" applyNumberFormat="1" applyFont="1" applyBorder="1" applyAlignment="1">
      <alignment horizontal="center" vertical="center" wrapText="1"/>
    </xf>
    <xf numFmtId="166" fontId="35" fillId="6" borderId="9" xfId="6" applyNumberFormat="1" applyFont="1" applyFill="1" applyBorder="1" applyAlignment="1">
      <alignment horizontal="center" vertical="center" wrapText="1"/>
    </xf>
    <xf numFmtId="9" fontId="35" fillId="0" borderId="9" xfId="8" applyFont="1" applyBorder="1" applyAlignment="1">
      <alignment horizontal="center" vertical="center" wrapText="1"/>
    </xf>
    <xf numFmtId="166" fontId="35" fillId="0" borderId="9" xfId="6" applyNumberFormat="1" applyFont="1" applyBorder="1" applyAlignment="1">
      <alignment horizontal="center" vertical="center" wrapText="1"/>
    </xf>
    <xf numFmtId="164" fontId="35" fillId="0" borderId="8" xfId="6" applyNumberFormat="1" applyFont="1" applyBorder="1" applyAlignment="1">
      <alignment horizontal="center" vertical="center" wrapText="1"/>
    </xf>
    <xf numFmtId="164" fontId="35" fillId="0" borderId="9" xfId="6" applyNumberFormat="1" applyFont="1" applyBorder="1" applyAlignment="1">
      <alignment horizontal="center" vertical="center" wrapText="1"/>
    </xf>
    <xf numFmtId="167" fontId="35" fillId="7" borderId="9" xfId="6" applyNumberFormat="1" applyFont="1" applyFill="1" applyBorder="1" applyAlignment="1">
      <alignment horizontal="center" vertical="center" wrapText="1"/>
    </xf>
    <xf numFmtId="164" fontId="35" fillId="7" borderId="9" xfId="6" applyNumberFormat="1" applyFont="1" applyFill="1" applyBorder="1" applyAlignment="1">
      <alignment horizontal="center" vertical="center" wrapText="1"/>
    </xf>
    <xf numFmtId="1" fontId="26" fillId="0" borderId="1" xfId="6" applyNumberFormat="1" applyFont="1" applyBorder="1" applyAlignment="1">
      <alignment horizontal="center" vertical="center" wrapText="1"/>
    </xf>
    <xf numFmtId="168" fontId="26" fillId="0" borderId="1" xfId="9" applyNumberFormat="1" applyFont="1" applyFill="1" applyBorder="1" applyAlignment="1">
      <alignment horizontal="center" vertical="center" wrapText="1"/>
    </xf>
    <xf numFmtId="9" fontId="26" fillId="0" borderId="1" xfId="10" applyFont="1" applyFill="1" applyBorder="1" applyAlignment="1">
      <alignment horizontal="center" vertical="center" wrapText="1"/>
    </xf>
    <xf numFmtId="44" fontId="26" fillId="0" borderId="1" xfId="9" applyFont="1" applyFill="1" applyBorder="1" applyAlignment="1">
      <alignment horizontal="center" vertical="center" wrapText="1"/>
    </xf>
    <xf numFmtId="44" fontId="26" fillId="0" borderId="1" xfId="9" applyFont="1" applyBorder="1" applyAlignment="1">
      <alignment horizontal="center" vertical="center" wrapText="1"/>
    </xf>
    <xf numFmtId="1" fontId="40" fillId="0" borderId="0" xfId="6" applyNumberFormat="1" applyFont="1" applyAlignment="1">
      <alignment horizontal="center" vertical="center" wrapText="1"/>
    </xf>
    <xf numFmtId="1" fontId="1" fillId="0" borderId="0" xfId="6" applyNumberFormat="1" applyAlignment="1">
      <alignment horizontal="center" vertical="center" wrapText="1"/>
    </xf>
    <xf numFmtId="1" fontId="1" fillId="0" borderId="22" xfId="6" applyNumberFormat="1" applyBorder="1" applyAlignment="1">
      <alignment horizontal="center" vertical="center" wrapText="1"/>
    </xf>
    <xf numFmtId="0" fontId="1" fillId="0" borderId="23" xfId="6" applyBorder="1" applyAlignment="1">
      <alignment vertical="center" wrapText="1"/>
    </xf>
    <xf numFmtId="0" fontId="1" fillId="0" borderId="23" xfId="6" applyBorder="1" applyAlignment="1">
      <alignment horizontal="center" vertical="center" wrapText="1"/>
    </xf>
    <xf numFmtId="1" fontId="1" fillId="0" borderId="23" xfId="6" applyNumberFormat="1" applyBorder="1" applyAlignment="1">
      <alignment horizontal="center" vertical="center" wrapText="1"/>
    </xf>
    <xf numFmtId="44" fontId="1" fillId="0" borderId="23" xfId="9" applyFont="1" applyBorder="1" applyAlignment="1">
      <alignment vertical="center" wrapText="1"/>
    </xf>
    <xf numFmtId="0" fontId="1" fillId="0" borderId="0" xfId="6" applyAlignment="1">
      <alignment vertical="center" wrapText="1"/>
    </xf>
    <xf numFmtId="1" fontId="1" fillId="0" borderId="24" xfId="6" applyNumberFormat="1" applyBorder="1" applyAlignment="1">
      <alignment horizontal="center" vertical="top" wrapText="1"/>
    </xf>
    <xf numFmtId="0" fontId="1" fillId="0" borderId="25" xfId="6" applyBorder="1" applyAlignment="1">
      <alignment vertical="top" wrapText="1"/>
    </xf>
    <xf numFmtId="44" fontId="1" fillId="0" borderId="25" xfId="9" applyFont="1" applyBorder="1" applyAlignment="1">
      <alignment vertical="top" wrapText="1"/>
    </xf>
    <xf numFmtId="9" fontId="1" fillId="0" borderId="25" xfId="10" applyFont="1" applyBorder="1" applyAlignment="1">
      <alignment horizontal="center" vertical="top" wrapText="1"/>
    </xf>
    <xf numFmtId="0" fontId="1" fillId="0" borderId="25" xfId="6" applyBorder="1" applyAlignment="1">
      <alignment horizontal="center" vertical="top" wrapText="1"/>
    </xf>
    <xf numFmtId="1" fontId="1" fillId="0" borderId="25" xfId="6" applyNumberFormat="1" applyBorder="1" applyAlignment="1">
      <alignment horizontal="center" vertical="top" wrapText="1"/>
    </xf>
    <xf numFmtId="0" fontId="18" fillId="0" borderId="0" xfId="6" applyFont="1" applyAlignment="1">
      <alignment vertical="top" wrapText="1"/>
    </xf>
    <xf numFmtId="0" fontId="42" fillId="37" borderId="0" xfId="1" applyFont="1" applyFill="1" applyAlignment="1">
      <alignment horizontal="center" vertical="top" wrapText="1"/>
    </xf>
    <xf numFmtId="0" fontId="1" fillId="0" borderId="0" xfId="1" applyAlignment="1">
      <alignment wrapText="1"/>
    </xf>
    <xf numFmtId="0" fontId="43" fillId="3" borderId="26" xfId="1" applyFont="1" applyFill="1" applyBorder="1" applyAlignment="1">
      <alignment horizontal="center" vertical="center" wrapText="1"/>
    </xf>
    <xf numFmtId="0" fontId="43" fillId="3" borderId="19" xfId="1" applyFont="1" applyFill="1" applyBorder="1" applyAlignment="1">
      <alignment horizontal="center" vertical="center" wrapText="1"/>
    </xf>
    <xf numFmtId="0" fontId="44" fillId="0" borderId="0" xfId="1" applyFont="1" applyAlignment="1">
      <alignment horizontal="center" vertical="center" wrapText="1"/>
    </xf>
    <xf numFmtId="0" fontId="10" fillId="0" borderId="19" xfId="3" applyBorder="1" applyAlignment="1">
      <alignment horizontal="center" vertical="center" wrapText="1"/>
    </xf>
    <xf numFmtId="0" fontId="45" fillId="38" borderId="27" xfId="1" applyFont="1" applyFill="1" applyBorder="1" applyAlignment="1">
      <alignment horizontal="center" vertical="center" wrapText="1"/>
    </xf>
    <xf numFmtId="168" fontId="45" fillId="38" borderId="27" xfId="1" applyNumberFormat="1" applyFont="1" applyFill="1" applyBorder="1" applyAlignment="1">
      <alignment horizontal="center" vertical="center" wrapText="1"/>
    </xf>
    <xf numFmtId="0" fontId="45" fillId="38" borderId="0" xfId="1" applyFont="1" applyFill="1" applyAlignment="1">
      <alignment horizontal="center" vertical="center" wrapText="1"/>
    </xf>
    <xf numFmtId="0" fontId="1" fillId="0" borderId="0" xfId="1" applyAlignment="1">
      <alignment horizontal="center" vertical="center" wrapText="1"/>
    </xf>
    <xf numFmtId="0" fontId="10" fillId="0" borderId="1" xfId="3" applyFill="1" applyBorder="1" applyAlignment="1">
      <alignment horizontal="center" vertical="center" wrapText="1"/>
    </xf>
    <xf numFmtId="0" fontId="45" fillId="0" borderId="1" xfId="1" applyFont="1" applyBorder="1" applyAlignment="1">
      <alignment horizontal="center" vertical="center" wrapText="1"/>
    </xf>
    <xf numFmtId="0" fontId="26" fillId="0" borderId="1" xfId="1" applyFont="1" applyBorder="1" applyAlignment="1">
      <alignment horizontal="center" vertical="center" wrapText="1"/>
    </xf>
    <xf numFmtId="8" fontId="26" fillId="0" borderId="1" xfId="1" applyNumberFormat="1" applyFont="1" applyBorder="1" applyAlignment="1">
      <alignment horizontal="center" vertical="center" wrapText="1"/>
    </xf>
    <xf numFmtId="0" fontId="45" fillId="0" borderId="0" xfId="1" applyFont="1" applyAlignment="1">
      <alignment wrapText="1"/>
    </xf>
    <xf numFmtId="0" fontId="47" fillId="3" borderId="28" xfId="1" applyFont="1" applyFill="1" applyBorder="1" applyAlignment="1">
      <alignment horizontal="center" vertical="center" wrapText="1"/>
    </xf>
    <xf numFmtId="0" fontId="47" fillId="3" borderId="0" xfId="1" applyFont="1" applyFill="1" applyAlignment="1">
      <alignment horizontal="center" vertical="center" wrapText="1"/>
    </xf>
    <xf numFmtId="0" fontId="47" fillId="3" borderId="27" xfId="1" applyFont="1" applyFill="1" applyBorder="1" applyAlignment="1">
      <alignment horizontal="center" vertical="center" wrapText="1"/>
    </xf>
    <xf numFmtId="0" fontId="10" fillId="38" borderId="29" xfId="3" applyFill="1" applyBorder="1" applyAlignment="1">
      <alignment horizontal="center" vertical="center" wrapText="1"/>
    </xf>
    <xf numFmtId="0" fontId="20" fillId="38" borderId="30" xfId="1" applyFont="1" applyFill="1" applyBorder="1" applyAlignment="1">
      <alignment horizontal="center" vertical="center" wrapText="1"/>
    </xf>
    <xf numFmtId="0" fontId="20" fillId="38" borderId="31" xfId="1" applyFont="1" applyFill="1" applyBorder="1" applyAlignment="1">
      <alignment horizontal="center" vertical="center" wrapText="1"/>
    </xf>
    <xf numFmtId="0" fontId="20" fillId="38" borderId="32" xfId="1" applyFont="1" applyFill="1" applyBorder="1" applyAlignment="1">
      <alignment horizontal="center" vertical="center" wrapText="1"/>
    </xf>
    <xf numFmtId="169" fontId="20" fillId="38" borderId="32" xfId="1" applyNumberFormat="1" applyFont="1" applyFill="1" applyBorder="1" applyAlignment="1">
      <alignment horizontal="center" vertical="center" wrapText="1"/>
    </xf>
    <xf numFmtId="8" fontId="20" fillId="38" borderId="32" xfId="1" applyNumberFormat="1" applyFont="1" applyFill="1" applyBorder="1" applyAlignment="1">
      <alignment horizontal="center" vertical="center" wrapText="1"/>
    </xf>
    <xf numFmtId="0" fontId="20" fillId="38" borderId="33" xfId="1" applyFont="1" applyFill="1" applyBorder="1" applyAlignment="1">
      <alignment horizontal="center" vertical="center" wrapText="1"/>
    </xf>
    <xf numFmtId="0" fontId="10" fillId="0" borderId="34" xfId="3" applyBorder="1" applyAlignment="1">
      <alignment horizontal="center" vertical="center" wrapText="1"/>
    </xf>
    <xf numFmtId="0" fontId="20" fillId="0" borderId="35" xfId="1" applyFont="1" applyBorder="1" applyAlignment="1">
      <alignment horizontal="center" vertical="center" wrapText="1"/>
    </xf>
    <xf numFmtId="0" fontId="20" fillId="0" borderId="36" xfId="1" applyFont="1" applyBorder="1" applyAlignment="1">
      <alignment horizontal="center" vertical="center" wrapText="1"/>
    </xf>
    <xf numFmtId="8" fontId="20" fillId="0" borderId="35" xfId="1" applyNumberFormat="1" applyFont="1" applyBorder="1" applyAlignment="1">
      <alignment horizontal="center" vertical="center" wrapText="1"/>
    </xf>
    <xf numFmtId="0" fontId="20" fillId="38" borderId="34" xfId="1" applyFont="1" applyFill="1" applyBorder="1" applyAlignment="1">
      <alignment horizontal="center" vertical="center" wrapText="1"/>
    </xf>
    <xf numFmtId="0" fontId="20" fillId="0" borderId="37" xfId="1" applyFont="1" applyBorder="1" applyAlignment="1">
      <alignment horizontal="center" vertical="center" wrapText="1"/>
    </xf>
    <xf numFmtId="0" fontId="10" fillId="0" borderId="0" xfId="3" applyAlignment="1">
      <alignment horizontal="center" vertical="center" wrapText="1"/>
    </xf>
    <xf numFmtId="0" fontId="24" fillId="0" borderId="0" xfId="1" applyFont="1" applyAlignment="1">
      <alignment horizontal="center" vertical="center" wrapText="1"/>
    </xf>
    <xf numFmtId="0" fontId="20" fillId="0" borderId="0" xfId="1" applyFont="1" applyAlignment="1">
      <alignment horizontal="center" vertical="center" wrapText="1"/>
    </xf>
    <xf numFmtId="8" fontId="20" fillId="0" borderId="0" xfId="1" applyNumberFormat="1" applyFont="1" applyAlignment="1">
      <alignment horizontal="center" vertical="center" wrapText="1"/>
    </xf>
    <xf numFmtId="169" fontId="20" fillId="0" borderId="0" xfId="1" applyNumberFormat="1" applyFont="1" applyAlignment="1">
      <alignment horizontal="center" vertical="center" wrapText="1"/>
    </xf>
    <xf numFmtId="0" fontId="48" fillId="0" borderId="38" xfId="1" applyFont="1" applyBorder="1" applyAlignment="1">
      <alignment wrapText="1"/>
    </xf>
    <xf numFmtId="0" fontId="48" fillId="0" borderId="39" xfId="1" applyFont="1" applyBorder="1" applyAlignment="1">
      <alignment wrapText="1"/>
    </xf>
    <xf numFmtId="0" fontId="18" fillId="0" borderId="0" xfId="1" applyFont="1" applyAlignment="1">
      <alignment wrapText="1"/>
    </xf>
    <xf numFmtId="8" fontId="48" fillId="0" borderId="39" xfId="1" applyNumberFormat="1" applyFont="1" applyBorder="1" applyAlignment="1">
      <alignment wrapText="1"/>
    </xf>
    <xf numFmtId="0" fontId="49" fillId="2" borderId="0" xfId="3" applyFont="1" applyFill="1" applyAlignment="1">
      <alignment horizontal="left" vertical="center" indent="1"/>
    </xf>
    <xf numFmtId="0" fontId="50" fillId="0" borderId="0" xfId="1" applyFont="1" applyAlignment="1">
      <alignment horizontal="left" vertical="center" indent="1"/>
    </xf>
    <xf numFmtId="0" fontId="51" fillId="0" borderId="0" xfId="1" applyFont="1" applyAlignment="1">
      <alignment horizontal="left" vertical="center" indent="1"/>
    </xf>
    <xf numFmtId="0" fontId="52" fillId="0" borderId="1" xfId="1" applyFont="1" applyBorder="1"/>
    <xf numFmtId="0" fontId="10" fillId="0" borderId="0" xfId="3"/>
    <xf numFmtId="0" fontId="14" fillId="0" borderId="1" xfId="1" applyFont="1" applyBorder="1"/>
    <xf numFmtId="0" fontId="53" fillId="2" borderId="0" xfId="1" applyFont="1" applyFill="1" applyAlignment="1">
      <alignment horizontal="center" vertical="center"/>
    </xf>
    <xf numFmtId="0" fontId="54" fillId="0" borderId="0" xfId="1" applyFont="1" applyAlignment="1">
      <alignment horizontal="center" vertical="center"/>
    </xf>
    <xf numFmtId="0" fontId="55" fillId="38" borderId="1" xfId="1" applyFont="1" applyFill="1" applyBorder="1" applyAlignment="1">
      <alignment horizontal="center" wrapText="1"/>
    </xf>
    <xf numFmtId="0" fontId="10" fillId="0" borderId="1" xfId="3" applyBorder="1" applyAlignment="1">
      <alignment horizontal="center" wrapText="1"/>
    </xf>
    <xf numFmtId="0" fontId="55" fillId="0" borderId="1" xfId="1" applyFont="1" applyBorder="1" applyAlignment="1">
      <alignment horizontal="center" wrapText="1"/>
    </xf>
    <xf numFmtId="8" fontId="1" fillId="0" borderId="0" xfId="1" applyNumberFormat="1" applyAlignment="1">
      <alignment wrapText="1"/>
    </xf>
    <xf numFmtId="0" fontId="56" fillId="0" borderId="0" xfId="1" applyFont="1"/>
    <xf numFmtId="0" fontId="57" fillId="2" borderId="0" xfId="1" applyFont="1" applyFill="1" applyAlignment="1">
      <alignment horizontal="center" vertical="center" wrapText="1"/>
    </xf>
    <xf numFmtId="0" fontId="14" fillId="0" borderId="1" xfId="1" applyFont="1" applyBorder="1" applyAlignment="1">
      <alignment horizontal="center" vertical="center" wrapText="1"/>
    </xf>
    <xf numFmtId="0" fontId="58" fillId="2" borderId="40" xfId="6" applyFont="1" applyFill="1" applyBorder="1" applyAlignment="1">
      <alignment horizontal="center" vertical="center"/>
    </xf>
    <xf numFmtId="0" fontId="58" fillId="2" borderId="41" xfId="6" applyFont="1" applyFill="1" applyBorder="1" applyAlignment="1">
      <alignment horizontal="center" vertical="center"/>
    </xf>
    <xf numFmtId="0" fontId="59" fillId="0" borderId="0" xfId="11"/>
    <xf numFmtId="0" fontId="4" fillId="3" borderId="5" xfId="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3" fontId="4" fillId="3" borderId="5" xfId="1" applyNumberFormat="1" applyFont="1" applyFill="1" applyBorder="1" applyAlignment="1">
      <alignment horizontal="center" vertical="center" wrapText="1"/>
    </xf>
    <xf numFmtId="14" fontId="5" fillId="4" borderId="5" xfId="1" applyNumberFormat="1" applyFont="1" applyFill="1" applyBorder="1" applyAlignment="1">
      <alignment horizontal="center" vertical="center" wrapText="1"/>
    </xf>
    <xf numFmtId="0" fontId="47" fillId="0" borderId="0" xfId="1" applyFont="1" applyAlignment="1">
      <alignment wrapText="1"/>
    </xf>
    <xf numFmtId="0" fontId="11" fillId="35" borderId="1" xfId="3" applyFont="1" applyFill="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49" fontId="7" fillId="6" borderId="45" xfId="1" applyNumberFormat="1" applyFont="1" applyFill="1" applyBorder="1" applyAlignment="1">
      <alignment horizontal="center" vertical="center" wrapText="1"/>
    </xf>
    <xf numFmtId="1" fontId="7" fillId="0" borderId="45" xfId="1" applyNumberFormat="1" applyFont="1" applyBorder="1" applyAlignment="1">
      <alignment horizontal="center" vertical="center" wrapText="1"/>
    </xf>
    <xf numFmtId="1" fontId="7" fillId="6" borderId="45" xfId="1" applyNumberFormat="1" applyFont="1" applyFill="1" applyBorder="1" applyAlignment="1">
      <alignment horizontal="center" vertical="center" wrapText="1"/>
    </xf>
    <xf numFmtId="164" fontId="7" fillId="0" borderId="45" xfId="1" applyNumberFormat="1" applyFont="1" applyBorder="1" applyAlignment="1">
      <alignment horizontal="center" vertical="center" wrapText="1"/>
    </xf>
    <xf numFmtId="49" fontId="7" fillId="0" borderId="45" xfId="1" applyNumberFormat="1" applyFont="1" applyBorder="1" applyAlignment="1">
      <alignment horizontal="center" vertical="center" wrapText="1"/>
    </xf>
    <xf numFmtId="2" fontId="7" fillId="0" borderId="45" xfId="1" applyNumberFormat="1" applyFont="1" applyBorder="1" applyAlignment="1">
      <alignment horizontal="center" vertical="center" wrapText="1"/>
    </xf>
    <xf numFmtId="165" fontId="7" fillId="0" borderId="46" xfId="2" applyNumberFormat="1" applyFont="1" applyFill="1" applyBorder="1" applyAlignment="1">
      <alignment horizontal="center" vertical="center" wrapText="1"/>
    </xf>
    <xf numFmtId="166" fontId="9" fillId="6" borderId="47" xfId="1" applyNumberFormat="1" applyFont="1" applyFill="1" applyBorder="1" applyAlignment="1">
      <alignment horizontal="center" vertical="center" wrapText="1"/>
    </xf>
    <xf numFmtId="0" fontId="11" fillId="35" borderId="48" xfId="3" applyFont="1" applyFill="1" applyBorder="1" applyAlignment="1">
      <alignment horizontal="center" vertical="center" wrapText="1"/>
    </xf>
    <xf numFmtId="166" fontId="9" fillId="0" borderId="47" xfId="1" applyNumberFormat="1" applyFont="1" applyBorder="1" applyAlignment="1">
      <alignment horizontal="center" vertical="center" wrapText="1"/>
    </xf>
    <xf numFmtId="166" fontId="9" fillId="6" borderId="49" xfId="1" applyNumberFormat="1" applyFont="1" applyFill="1" applyBorder="1" applyAlignment="1">
      <alignment horizontal="center" vertical="center" wrapText="1"/>
    </xf>
    <xf numFmtId="166" fontId="7" fillId="6" borderId="50" xfId="1" applyNumberFormat="1" applyFont="1" applyFill="1" applyBorder="1" applyAlignment="1">
      <alignment horizontal="center" vertical="center" wrapText="1"/>
    </xf>
    <xf numFmtId="9" fontId="7" fillId="0" borderId="45" xfId="4" applyFont="1" applyBorder="1" applyAlignment="1">
      <alignment horizontal="center" vertical="center" wrapText="1"/>
    </xf>
    <xf numFmtId="166" fontId="7" fillId="0" borderId="50" xfId="1" applyNumberFormat="1" applyFont="1" applyBorder="1" applyAlignment="1">
      <alignment horizontal="center" vertical="center" wrapText="1"/>
    </xf>
    <xf numFmtId="166" fontId="7" fillId="0" borderId="51" xfId="1" applyNumberFormat="1" applyFont="1" applyBorder="1" applyAlignment="1">
      <alignment horizontal="center" vertical="center" wrapText="1"/>
    </xf>
    <xf numFmtId="49" fontId="7" fillId="5" borderId="45" xfId="1" applyNumberFormat="1" applyFont="1" applyFill="1" applyBorder="1" applyAlignment="1">
      <alignment horizontal="center" vertical="center" wrapText="1"/>
    </xf>
    <xf numFmtId="167" fontId="8" fillId="7" borderId="52" xfId="1" applyNumberFormat="1" applyFont="1" applyFill="1" applyBorder="1" applyAlignment="1">
      <alignment horizontal="center" vertical="center" wrapText="1"/>
    </xf>
    <xf numFmtId="167" fontId="8" fillId="7" borderId="53" xfId="1" applyNumberFormat="1" applyFont="1" applyFill="1" applyBorder="1" applyAlignment="1">
      <alignment horizontal="center" vertical="center" wrapText="1"/>
    </xf>
    <xf numFmtId="167" fontId="7" fillId="7" borderId="54" xfId="1" applyNumberFormat="1" applyFont="1" applyFill="1" applyBorder="1" applyAlignment="1">
      <alignment horizontal="center" vertical="center" wrapText="1"/>
    </xf>
    <xf numFmtId="167" fontId="8" fillId="7" borderId="54" xfId="1" applyNumberFormat="1" applyFont="1" applyFill="1" applyBorder="1" applyAlignment="1">
      <alignment horizontal="center" vertical="center" wrapText="1"/>
    </xf>
    <xf numFmtId="167" fontId="7" fillId="7" borderId="55" xfId="1" applyNumberFormat="1" applyFont="1" applyFill="1" applyBorder="1" applyAlignment="1">
      <alignment horizontal="center" vertical="center" wrapText="1"/>
    </xf>
    <xf numFmtId="164" fontId="7" fillId="7" borderId="56" xfId="1" applyNumberFormat="1" applyFont="1" applyFill="1" applyBorder="1" applyAlignment="1">
      <alignment horizontal="center" vertical="center" wrapText="1"/>
    </xf>
    <xf numFmtId="164" fontId="7" fillId="7" borderId="54" xfId="1"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0" fontId="16" fillId="0" borderId="0" xfId="1" applyFont="1"/>
    <xf numFmtId="0" fontId="21" fillId="14" borderId="57" xfId="5" applyFont="1" applyFill="1" applyBorder="1" applyAlignment="1">
      <alignment horizontal="center" vertical="center" wrapText="1"/>
    </xf>
    <xf numFmtId="0" fontId="21" fillId="14" borderId="58" xfId="5" applyFont="1" applyFill="1" applyBorder="1" applyAlignment="1">
      <alignment horizontal="center" vertical="center" wrapText="1"/>
    </xf>
    <xf numFmtId="0" fontId="21" fillId="14" borderId="18" xfId="5" applyFont="1" applyFill="1" applyBorder="1" applyAlignment="1">
      <alignment horizontal="center" vertical="center" wrapText="1"/>
    </xf>
    <xf numFmtId="0" fontId="21" fillId="14" borderId="14" xfId="5" applyFont="1" applyFill="1" applyBorder="1" applyAlignment="1">
      <alignment horizontal="center" vertical="center" wrapText="1"/>
    </xf>
    <xf numFmtId="0" fontId="21" fillId="14" borderId="59" xfId="5" applyFont="1" applyFill="1" applyBorder="1" applyAlignment="1">
      <alignment horizontal="center" vertical="center" wrapText="1"/>
    </xf>
    <xf numFmtId="1" fontId="22" fillId="15" borderId="60" xfId="5" applyNumberFormat="1" applyFont="1" applyFill="1" applyBorder="1" applyAlignment="1">
      <alignment horizontal="center" vertical="center" wrapText="1"/>
    </xf>
    <xf numFmtId="0" fontId="20" fillId="38" borderId="61" xfId="5" applyFill="1" applyBorder="1" applyAlignment="1">
      <alignment horizontal="center" vertical="center" wrapText="1"/>
    </xf>
    <xf numFmtId="0" fontId="20" fillId="38" borderId="10" xfId="5" applyFill="1" applyBorder="1" applyAlignment="1">
      <alignment horizontal="center" vertical="center" wrapText="1"/>
    </xf>
    <xf numFmtId="44" fontId="20" fillId="38" borderId="10" xfId="2" applyFont="1" applyFill="1" applyBorder="1" applyAlignment="1">
      <alignment horizontal="center" vertical="center" wrapText="1"/>
    </xf>
    <xf numFmtId="1" fontId="20" fillId="38" borderId="62" xfId="5" applyNumberFormat="1" applyFill="1" applyBorder="1" applyAlignment="1">
      <alignment horizontal="center" vertical="center" wrapText="1"/>
    </xf>
    <xf numFmtId="0" fontId="20" fillId="0" borderId="61" xfId="5" applyBorder="1" applyAlignment="1">
      <alignment horizontal="center" vertical="center" wrapText="1"/>
    </xf>
    <xf numFmtId="0" fontId="20" fillId="0" borderId="10" xfId="5" applyBorder="1" applyAlignment="1">
      <alignment horizontal="center" vertical="center" wrapText="1"/>
    </xf>
    <xf numFmtId="44" fontId="20" fillId="0" borderId="10" xfId="2" applyFont="1" applyBorder="1" applyAlignment="1">
      <alignment horizontal="center" vertical="center" wrapText="1"/>
    </xf>
    <xf numFmtId="1" fontId="20" fillId="0" borderId="62" xfId="5" applyNumberFormat="1" applyBorder="1" applyAlignment="1">
      <alignment horizontal="center" vertical="center" wrapText="1"/>
    </xf>
    <xf numFmtId="0" fontId="20" fillId="0" borderId="63" xfId="5" applyBorder="1" applyAlignment="1">
      <alignment horizontal="center" vertical="center" wrapText="1"/>
    </xf>
    <xf numFmtId="0" fontId="20" fillId="0" borderId="35" xfId="5" applyBorder="1" applyAlignment="1">
      <alignment horizontal="center" vertical="center" wrapText="1"/>
    </xf>
    <xf numFmtId="44" fontId="20" fillId="0" borderId="35" xfId="2" applyFont="1" applyBorder="1" applyAlignment="1">
      <alignment horizontal="center" vertical="center" wrapText="1"/>
    </xf>
    <xf numFmtId="1" fontId="20" fillId="0" borderId="64" xfId="5" applyNumberFormat="1" applyBorder="1" applyAlignment="1">
      <alignment horizontal="center" vertical="center" wrapText="1"/>
    </xf>
    <xf numFmtId="0" fontId="20" fillId="0" borderId="0" xfId="1" applyFont="1" applyAlignment="1">
      <alignment horizontal="center" wrapText="1"/>
    </xf>
    <xf numFmtId="8" fontId="20" fillId="0" borderId="0" xfId="1" applyNumberFormat="1" applyFont="1" applyAlignment="1">
      <alignment horizontal="center" wrapText="1"/>
    </xf>
    <xf numFmtId="0" fontId="24" fillId="0" borderId="0" xfId="1" applyFont="1" applyAlignment="1">
      <alignment horizontal="center" wrapText="1"/>
    </xf>
    <xf numFmtId="0" fontId="25" fillId="0" borderId="0" xfId="1" applyFont="1" applyAlignment="1">
      <alignment horizontal="center" wrapText="1"/>
    </xf>
    <xf numFmtId="0" fontId="26" fillId="0" borderId="0" xfId="1" applyFont="1" applyAlignment="1">
      <alignment horizontal="center" wrapText="1"/>
    </xf>
    <xf numFmtId="1" fontId="22" fillId="21" borderId="4" xfId="1" applyNumberFormat="1" applyFont="1" applyFill="1" applyBorder="1" applyAlignment="1">
      <alignment horizontal="center" vertical="center" wrapText="1"/>
    </xf>
    <xf numFmtId="0" fontId="22" fillId="21" borderId="5" xfId="1" applyFont="1" applyFill="1" applyBorder="1" applyAlignment="1">
      <alignment horizontal="center" vertical="center" wrapText="1"/>
    </xf>
    <xf numFmtId="0" fontId="22" fillId="22" borderId="5" xfId="1" applyFont="1" applyFill="1" applyBorder="1" applyAlignment="1">
      <alignment horizontal="center" vertical="center" wrapText="1"/>
    </xf>
    <xf numFmtId="0" fontId="22" fillId="15" borderId="5" xfId="1" applyFont="1" applyFill="1" applyBorder="1" applyAlignment="1">
      <alignment horizontal="center" vertical="center" wrapText="1"/>
    </xf>
    <xf numFmtId="0" fontId="22" fillId="16" borderId="5" xfId="1" applyFont="1" applyFill="1" applyBorder="1" applyAlignment="1">
      <alignment horizontal="center" vertical="center" wrapText="1"/>
    </xf>
    <xf numFmtId="0" fontId="22" fillId="17" borderId="5" xfId="1" applyFont="1" applyFill="1" applyBorder="1" applyAlignment="1">
      <alignment horizontal="center" vertical="center" wrapText="1"/>
    </xf>
    <xf numFmtId="0" fontId="22" fillId="18" borderId="5" xfId="1" applyFont="1" applyFill="1" applyBorder="1" applyAlignment="1">
      <alignment horizontal="center" vertical="center" wrapText="1"/>
    </xf>
    <xf numFmtId="0" fontId="22" fillId="19" borderId="5" xfId="1" applyFont="1" applyFill="1" applyBorder="1" applyAlignment="1">
      <alignment horizontal="center" vertical="center" wrapText="1"/>
    </xf>
    <xf numFmtId="0" fontId="22" fillId="20" borderId="5" xfId="1" applyFont="1" applyFill="1" applyBorder="1" applyAlignment="1">
      <alignment horizontal="center" vertical="center" wrapText="1"/>
    </xf>
    <xf numFmtId="44" fontId="22" fillId="21" borderId="6" xfId="2" applyFont="1" applyFill="1" applyBorder="1" applyAlignment="1">
      <alignment horizontal="center" vertical="center" wrapText="1"/>
    </xf>
    <xf numFmtId="0" fontId="26" fillId="23" borderId="7" xfId="1" applyFont="1" applyFill="1" applyBorder="1" applyAlignment="1">
      <alignment horizontal="center" vertical="center" wrapText="1"/>
    </xf>
    <xf numFmtId="0" fontId="27" fillId="23" borderId="1" xfId="1" applyFont="1" applyFill="1" applyBorder="1" applyAlignment="1">
      <alignment horizontal="center" vertical="center" wrapText="1"/>
    </xf>
    <xf numFmtId="0" fontId="28" fillId="24" borderId="1" xfId="1" quotePrefix="1" applyFont="1" applyFill="1" applyBorder="1" applyAlignment="1">
      <alignment horizontal="center" vertical="center" wrapText="1"/>
    </xf>
    <xf numFmtId="0" fontId="28" fillId="25" borderId="1" xfId="1" quotePrefix="1" applyFont="1" applyFill="1" applyBorder="1" applyAlignment="1">
      <alignment horizontal="center" vertical="center" wrapText="1"/>
    </xf>
    <xf numFmtId="8" fontId="26" fillId="23" borderId="1" xfId="1" applyNumberFormat="1" applyFont="1" applyFill="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28" fillId="26" borderId="1" xfId="1" quotePrefix="1" applyFont="1" applyFill="1" applyBorder="1" applyAlignment="1">
      <alignment horizontal="center" vertical="center" wrapText="1"/>
    </xf>
    <xf numFmtId="0" fontId="26" fillId="23" borderId="8" xfId="1" applyFont="1" applyFill="1" applyBorder="1" applyAlignment="1">
      <alignment horizontal="center" vertical="center" wrapText="1"/>
    </xf>
    <xf numFmtId="0" fontId="27" fillId="23" borderId="9" xfId="1" applyFont="1" applyFill="1" applyBorder="1" applyAlignment="1">
      <alignment horizontal="center" vertical="center" wrapText="1"/>
    </xf>
    <xf numFmtId="0" fontId="28" fillId="24" borderId="9" xfId="1" quotePrefix="1" applyFont="1" applyFill="1" applyBorder="1" applyAlignment="1">
      <alignment horizontal="center" vertical="center" wrapText="1"/>
    </xf>
    <xf numFmtId="0" fontId="28" fillId="25" borderId="9" xfId="1" quotePrefix="1" applyFont="1" applyFill="1" applyBorder="1" applyAlignment="1">
      <alignment horizontal="center" vertical="center" wrapText="1"/>
    </xf>
    <xf numFmtId="8" fontId="26" fillId="23" borderId="9" xfId="1" applyNumberFormat="1" applyFont="1" applyFill="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59" fillId="39" borderId="43" xfId="11" applyFill="1" applyBorder="1" applyAlignment="1">
      <alignment horizontal="center"/>
    </xf>
    <xf numFmtId="0" fontId="59" fillId="39" borderId="42" xfId="11" applyFill="1" applyBorder="1" applyAlignment="1">
      <alignment horizontal="center"/>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3" xfId="1" applyFont="1" applyFill="1" applyBorder="1" applyAlignment="1">
      <alignment horizontal="center" vertical="center"/>
    </xf>
    <xf numFmtId="0" fontId="15" fillId="2" borderId="3" xfId="1" applyFont="1" applyFill="1" applyBorder="1" applyAlignment="1">
      <alignment horizontal="center" vertical="center"/>
    </xf>
    <xf numFmtId="0" fontId="19" fillId="10" borderId="11" xfId="1" applyFont="1" applyFill="1" applyBorder="1"/>
    <xf numFmtId="0" fontId="19" fillId="10" borderId="12" xfId="1" applyFont="1" applyFill="1" applyBorder="1"/>
    <xf numFmtId="0" fontId="19" fillId="10" borderId="13" xfId="1" applyFont="1" applyFill="1" applyBorder="1"/>
    <xf numFmtId="0" fontId="19" fillId="11" borderId="14" xfId="1" applyFont="1" applyFill="1" applyBorder="1"/>
    <xf numFmtId="0" fontId="19" fillId="11" borderId="15" xfId="1" applyFont="1" applyFill="1" applyBorder="1"/>
    <xf numFmtId="0" fontId="19" fillId="12" borderId="14" xfId="1" applyFont="1" applyFill="1" applyBorder="1"/>
    <xf numFmtId="0" fontId="19" fillId="12" borderId="15" xfId="1" applyFont="1" applyFill="1" applyBorder="1"/>
    <xf numFmtId="0" fontId="41" fillId="37" borderId="0" xfId="1" applyFont="1" applyFill="1" applyAlignment="1">
      <alignment horizontal="center" vertical="center" wrapText="1"/>
    </xf>
    <xf numFmtId="0" fontId="46" fillId="2" borderId="0" xfId="3" applyFont="1" applyFill="1" applyAlignment="1">
      <alignment horizontal="center" vertical="center" wrapText="1"/>
    </xf>
  </cellXfs>
  <cellStyles count="12">
    <cellStyle name="Currency 2" xfId="2" xr:uid="{33B60EE5-D621-E842-82C5-A78B2CC023FF}"/>
    <cellStyle name="Currency 2 2" xfId="7" xr:uid="{477E45A3-F1FC-3A40-9731-1FBE373CDD33}"/>
    <cellStyle name="Currency 5" xfId="9" xr:uid="{FA4AA156-EE60-AC42-BECA-762BD5EC72C5}"/>
    <cellStyle name="Hyperlink 2" xfId="3" xr:uid="{DEBFE2DD-6085-7A42-8563-AA7C700C9382}"/>
    <cellStyle name="Normal" xfId="0" builtinId="0"/>
    <cellStyle name="Normal 2" xfId="1" xr:uid="{44BA0860-8E91-074C-995C-EF735C4FD05D}"/>
    <cellStyle name="Normal 2 3" xfId="6" xr:uid="{88A1691E-BED5-5E4B-85B3-23E38247D88A}"/>
    <cellStyle name="Normal 3" xfId="11" xr:uid="{053695BF-9C1B-1E44-AD36-8332955F6734}"/>
    <cellStyle name="Normal_Roadway_060710" xfId="5" xr:uid="{2C79166B-43B3-984A-98CC-58B8274CB964}"/>
    <cellStyle name="Percent 2" xfId="4" xr:uid="{9601EFCA-8D5E-1742-9969-8057EC8762FB}"/>
    <cellStyle name="Percent 2 2" xfId="8" xr:uid="{539B16D5-B138-8945-97D6-4642C7A500C2}"/>
    <cellStyle name="Percent 5" xfId="10" xr:uid="{3AD1F2EA-A017-2E4E-8DEC-9066E3EE23A1}"/>
  </cellStyles>
  <dxfs count="182">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6"/>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left style="medium">
          <color indexed="64"/>
        </left>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numFmt numFmtId="12" formatCode="&quot;$&quot;#,##0.00_);[Red]\(&quot;$&quot;#,##0.00\)"/>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76933C"/>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wrapText="1"/>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22"/>
        <color rgb="FF0070C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wrapText="1"/>
    </dxf>
    <dxf>
      <border outline="0">
        <bottom style="thin">
          <color rgb="FF000000"/>
        </bottom>
      </border>
    </dxf>
    <dxf>
      <alignment horizontal="center" vertical="center" wrapText="1"/>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border outline="0">
        <top style="thin">
          <color rgb="FF000000"/>
        </top>
      </border>
    </dxf>
    <dxf>
      <border outline="0">
        <left style="thin">
          <color rgb="FF000000"/>
        </left>
        <right style="thin">
          <color rgb="FF000000"/>
        </right>
        <top style="thin">
          <color rgb="FF000000"/>
        </top>
        <bottom style="thin">
          <color rgb="FF000000"/>
        </bottom>
      </border>
    </dxf>
    <dxf>
      <numFmt numFmtId="30" formatCode="@"/>
      <alignment horizontal="center" vertical="center"/>
    </dxf>
    <dxf>
      <border outline="0">
        <bottom style="thin">
          <color rgb="FF000000"/>
        </bottom>
      </border>
    </dxf>
    <dxf>
      <font>
        <b/>
        <i val="0"/>
        <strike val="0"/>
        <condense val="0"/>
        <extend val="0"/>
        <outline val="0"/>
        <shadow val="0"/>
        <u val="none"/>
        <vertAlign val="baseline"/>
        <sz val="16"/>
        <color rgb="FF0C224F"/>
        <name val="Calibri"/>
        <family val="2"/>
        <scheme val="none"/>
      </font>
      <numFmt numFmtId="30" formatCode="@"/>
      <fill>
        <patternFill patternType="solid">
          <fgColor indexed="64"/>
          <bgColor rgb="FFBC9224"/>
        </patternFill>
      </fill>
      <alignment horizontal="center" vertical="center" textRotation="0" wrapText="1" indent="0" justifyLastLine="0" shrinkToFit="0" readingOrder="0"/>
      <border diagonalUp="0" diagonalDown="0">
        <left style="thin">
          <color rgb="FF000000"/>
        </left>
        <right style="thin">
          <color rgb="FF000000"/>
        </right>
        <top/>
        <bottom/>
      </border>
    </dxf>
    <dxf>
      <border outline="0">
        <top style="thin">
          <color rgb="FF000000"/>
        </top>
      </border>
    </dxf>
    <dxf>
      <border outline="0">
        <bottom style="thin">
          <color rgb="FF000000"/>
        </bottom>
      </border>
    </dxf>
    <dxf>
      <font>
        <b/>
        <i val="0"/>
        <strike val="0"/>
        <condense val="0"/>
        <extend val="0"/>
        <outline val="0"/>
        <shadow val="0"/>
        <u val="none"/>
        <vertAlign val="baseline"/>
        <sz val="16"/>
        <color auto="1"/>
        <name val="Calibri"/>
        <family val="2"/>
        <scheme val="none"/>
      </font>
      <numFmt numFmtId="170" formatCode="m/d/yy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FF0000"/>
      </font>
      <fill>
        <patternFill>
          <bgColor theme="5" tint="0.79998168889431442"/>
        </patternFill>
      </fill>
    </dxf>
    <dxf>
      <font>
        <b/>
        <i val="0"/>
        <color theme="0"/>
      </font>
      <fill>
        <patternFill>
          <bgColor theme="6" tint="-0.24994659260841701"/>
        </patternFill>
      </fill>
    </dxf>
    <dxf>
      <font>
        <b/>
        <i val="0"/>
        <color theme="0"/>
      </font>
      <fill>
        <patternFill>
          <bgColor theme="0" tint="-0.499984740745262"/>
        </patternFill>
      </fill>
    </dxf>
    <dxf>
      <font>
        <b/>
        <i val="0"/>
        <color theme="0"/>
      </font>
      <fill>
        <patternFill>
          <bgColor theme="5" tint="-0.49998474074526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White House'!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DA618F6-6E10-C045-A745-60991CAF0224}">
    <nsvFilter filterId="{64BE7EB0-ADDD-4B26-9C3B-820DB5FB5247}" ref="A2:BA4" tableId="12">
      <sortRules>
        <sortRule colId="3" id="{0B81F5DA-1A16-CC4B-9175-9E1A39ECBDB3}">
          <sortCondition descending="1" ref="D2:D4"/>
        </sortRule>
        <sortRule colId="1" id="{4C01AAF8-4668-DF48-BCF1-2ED02CCBF4B5}">
          <sortCondition ref="B2:B4"/>
        </sortRule>
      </sortRules>
    </nsvFilter>
    <nsvFilter filterId="{4EE0A2D5-7C36-4EB5-BCD0-9A65573048B2}" ref="A7:F9" tableId="13"/>
    <nsvFilter filterId="{2E9EBB28-189C-43AD-845B-98C27DA46BB2}" ref="A23:P27" tableId="14"/>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42BD693-CE60-6F4E-85FC-FFAC9AE3C65D}" name="Table20" displayName="Table20" ref="A2:BA4" totalsRowShown="0" headerRowDxfId="175" headerRowBorderDxfId="174" tableBorderDxfId="173">
  <autoFilter ref="A2:BA4" xr:uid="{64BE7EB0-ADDD-4B26-9C3B-820DB5FB5247}"/>
  <sortState xmlns:xlrd2="http://schemas.microsoft.com/office/spreadsheetml/2017/richdata2" ref="A3:BA4">
    <sortCondition descending="1" ref="D3:D4"/>
    <sortCondition ref="B3:B4"/>
  </sortState>
  <tableColumns count="53">
    <tableColumn id="1" xr3:uid="{72CEDEA3-BD9A-C84E-9464-F2862458B2DA}" name="Lead Agency"/>
    <tableColumn id="2" xr3:uid="{4C01AAF8-4668-DF48-BCF1-2ED02CCBF4B5}" name="Project Name"/>
    <tableColumn id="3" xr3:uid="{7ECCC2DA-AB94-BF44-9375-09203069346C}" name="County"/>
    <tableColumn id="4" xr3:uid="{0B81F5DA-1A16-CC4B-9175-9E1A39ECBDB3}" name="Degrees of Concern">
      <calculatedColumnFormula>SUBTOTAL(9,AI3:AK3)</calculatedColumnFormula>
    </tableColumn>
    <tableColumn id="5" xr3:uid="{E5A708F6-EA24-AE41-A188-1E77DB0853D6}" name="Years Programmed"/>
    <tableColumn id="6" xr3:uid="{19D39DC7-AEA5-DC47-B9C8-CEEBD2A24FAF}" name="Development _x000a_Duration">
      <calculatedColumnFormula>BA3</calculatedColumnFormula>
    </tableColumn>
    <tableColumn id="7" xr3:uid="{FB41BEFD-3CE3-814F-BF71-7585F5E53C98}" name="Inactivity _x000a_Duration">
      <calculatedColumnFormula>(AP3-AO3)/365</calculatedColumnFormula>
    </tableColumn>
    <tableColumn id="8" xr3:uid="{1A211877-3A8C-F845-935F-D124301FE940}" name="Improvement Type"/>
    <tableColumn id="9" xr3:uid="{3973211F-70C6-154C-AE86-4AAA575543A3}" name="MPO TIP #"/>
    <tableColumn id="10" xr3:uid="{DBA6B860-F936-1E45-89A0-1F7A06B53BF1}" name="TDOT PIN #"/>
    <tableColumn id="11" xr3:uid="{DD28B9DA-A027-864F-87BC-2EC932A93F5E}" name="PINI #"/>
    <tableColumn id="12" xr3:uid="{749C2696-5086-324F-B2CB-14E6E35883EC}" name="Year Entered TIP"/>
    <tableColumn id="13" xr3:uid="{EC40A440-7200-404B-9687-BA349D089F8A}" name="Estimated Total Cost"/>
    <tableColumn id="14" xr3:uid="{BCE67BF1-C356-4D4F-B3BA-DA2599A33581}" name="Programmed Construction Year"/>
    <tableColumn id="15" xr3:uid="{FB2B2ACC-3BDF-C548-AC3B-1F1BA4E4F2EE}" name="Active/Current Phase of Development"/>
    <tableColumn id="16" xr3:uid="{DA94DA72-E689-F04F-B5DD-C424777C9116}" name="Phases of Work in TIP"/>
    <tableColumn id="17" xr3:uid="{03E8D1F3-F2EB-7044-A9E5-6121730BBDF1}" name="Prior Obligations"/>
    <tableColumn id="18" xr3:uid="{BD2F4088-328A-6949-AB9D-58871ADBF97E}" name="TIP Database Links"/>
    <tableColumn id="19" xr3:uid="{1C4D7790-4B80-5C43-BCAF-8765385C2C7D}" name="Total Amount Programmed in FYs 2020-23 TIP"/>
    <tableColumn id="20" xr3:uid="{7EA11CE6-720C-6E43-A4A3-1ED9E326E819}" name="Federal Amount Programmed in FYs 2020-23 TIP"/>
    <tableColumn id="21" xr3:uid="{8315E36F-ED9B-7548-9413-F95BFAE0DA52}" name="FYs 2020-23 TIP Obligated"/>
    <tableColumn id="22" xr3:uid="{6C4706DD-A866-104D-BD85-0DD023EB14C7}" name="Remaining Obligations">
      <calculatedColumnFormula>SUM(T3-U3)</calculatedColumnFormula>
    </tableColumn>
    <tableColumn id="23" xr3:uid="{F2A26D6A-C1F8-1041-92CB-C627F760E1FA}" name="Remaining Local Match"/>
    <tableColumn id="24" xr3:uid="{54411A6B-8125-8A4C-9AEE-08FC9A9C91E3}" name="Percent of Total Cost in TIP">
      <calculatedColumnFormula>SUM(S3/M3)</calculatedColumnFormula>
    </tableColumn>
    <tableColumn id="25" xr3:uid="{535DA714-4D97-B945-A82A-47824D427998}" name="Federal Share of Programmed Funds">
      <calculatedColumnFormula>SUM(T3/M3)</calculatedColumnFormula>
    </tableColumn>
    <tableColumn id="26" xr3:uid="{5035637B-016C-D144-8B73-3E2559CDAC3A}" name="Percent of TIP Amount Obligated">
      <calculatedColumnFormula>SUM(U3/T3)</calculatedColumnFormula>
    </tableColumn>
    <tableColumn id="27" xr3:uid="{8A9F80F5-AACA-8348-BAC3-D6F3869BCDCC}" name="Policy #8 _x000a_(Match Past Due)"/>
    <tableColumn id="28" xr3:uid="{12C432DD-40F8-FE42-9FE7-1BE0A22B7FA9}" name="Policy #10 (Obligation Past Due)"/>
    <tableColumn id="29" xr3:uid="{C8620857-5554-CB4F-8D10-3FF412DF953B}" name="Phases of Work2"/>
    <tableColumn id="30" xr3:uid="{50EF7124-0B76-E743-9EBA-5C729D5D460A}" name="PE-N"/>
    <tableColumn id="31" xr3:uid="{9304BC53-1E9F-2941-ABED-6FA07EC6324D}" name="PE-D"/>
    <tableColumn id="32" xr3:uid="{E179C08D-3973-1C4C-B1F1-6929DB84DE30}" name="ROW"/>
    <tableColumn id="33" xr3:uid="{EBE5D1CE-B0D4-A044-98FC-2878F920979E}" name="CONST"/>
    <tableColumn id="34" xr3:uid="{AB08DAF6-ED34-7748-80D4-43BDAB1210DE}" name="Funding Type"/>
    <tableColumn id="35" xr3:uid="{14406F24-1338-9B4C-8D12-068EEED5FDBF}" name="Inactivity"/>
    <tableColumn id="36" xr3:uid="{448AB195-736E-3B4A-A3C0-A44B8393B631}" name="Years Programmed2"/>
    <tableColumn id="37" xr3:uid="{70BEFA8C-9120-5D44-BEDB-89DCD68FB23D}" name="Obligation Past Due"/>
    <tableColumn id="38" xr3:uid="{91C97CA8-AD47-C145-AA2B-C1A3B76540E1}" name="Assurance of Match"/>
    <tableColumn id="39" xr3:uid="{F3C97DD3-C130-1A4B-B553-BD521906BFEC}" name="Analyze"/>
    <tableColumn id="40" xr3:uid="{8A064D59-E2EF-B14C-8199-180F02C9FE1E}" name="Program Type"/>
    <tableColumn id="41" xr3:uid="{9F237C47-5FD1-BB49-A844-8B1EB9C50DBE}" name="TIP START"/>
    <tableColumn id="42" xr3:uid="{CBCF749D-5CC9-CE49-9EB1-AE219B438667}" name="NTP_x000a_NEPA"/>
    <tableColumn id="43" xr3:uid="{985F260E-2784-4649-9F0F-980CA23FE1D8}" name="NEPA Approved"/>
    <tableColumn id="44" xr3:uid="{FCAE852D-EB50-DE4A-A688-0A4874594297}" name="NTP _x000a_Design"/>
    <tableColumn id="45" xr3:uid="{B477A6C7-DDFB-D44D-89B3-68A7B09C3106}" name="NTP_x000a_ROW"/>
    <tableColumn id="46" xr3:uid="{759E96A3-F41F-EB43-AA5B-AF3E4D5C73BF}" name="NTP CONST"/>
    <tableColumn id="47" xr3:uid="{EF0CD80C-DE1D-BF42-8EDC-5EDA13707D25}" name="COMPLETE"/>
    <tableColumn id="48" xr3:uid="{28509354-A895-A245-91F2-CC37A61A5E43}" name="Pre NEPA"/>
    <tableColumn id="49" xr3:uid="{D7D72028-2864-094D-B08C-4FBCF4A9BF1A}" name="NEPA"/>
    <tableColumn id="50" xr3:uid="{F277F5DD-60CA-884B-AB7A-510E57EBDB84}" name="Design"/>
    <tableColumn id="51" xr3:uid="{679D1422-8F62-5341-9D13-2432E679949D}" name="ROW3"/>
    <tableColumn id="52" xr3:uid="{24A79C62-B065-634D-AD58-FF25A1766BFB}" name="Construction"/>
    <tableColumn id="53" xr3:uid="{9A63892D-2606-DA49-8907-74031F54A69F}" name="Total Yea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85AAFD-D51A-3840-B8AD-C9F75C64C1DA}" name="Table32" displayName="Table32" ref="A7:F9" totalsRowShown="0" headerRowDxfId="172" dataDxfId="170" headerRowBorderDxfId="171" tableBorderDxfId="169" totalsRowBorderDxfId="168">
  <autoFilter ref="A7:F9" xr:uid="{4EE0A2D5-7C36-4EB5-BCD0-9A65573048B2}"/>
  <tableColumns count="6">
    <tableColumn id="1" xr3:uid="{97A0FA7B-3FD0-384C-AB50-E0D960F1BDEB}" name="TIP ID#" dataDxfId="167"/>
    <tableColumn id="2" xr3:uid="{7CA6E174-1A4B-7744-8B64-8E0785D31493}" name="Project Name" dataDxfId="166"/>
    <tableColumn id="3" xr3:uid="{E68D37F2-1C17-E348-AFB6-D0CD2E744837}" name="Improvement" dataDxfId="165"/>
    <tableColumn id="4" xr3:uid="{ED9C06B6-4489-AB40-93AB-9FFFFC49CDCF}" name="Location" dataDxfId="164"/>
    <tableColumn id="5" xr3:uid="{ABE95118-5331-AC40-8A67-21F715D58E3F}" name="Lead Agency" dataDxfId="163"/>
    <tableColumn id="6" xr3:uid="{F974D52B-5EF7-4448-AC2F-22FB2F8D6713}" name="Total Cost" dataDxfId="16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4E72CFB-1F6A-E543-83F8-2ED2B859F394}" name="Table33" displayName="Table33" ref="A23:P27" totalsRowShown="0" headerRowDxfId="161" dataDxfId="159" headerRowBorderDxfId="160" tableBorderDxfId="158" totalsRowBorderDxfId="157">
  <autoFilter ref="A23:P27" xr:uid="{2E9EBB28-189C-43AD-845B-98C27DA46BB2}"/>
  <tableColumns count="16">
    <tableColumn id="1" xr3:uid="{FD9F2D74-98EE-3443-9C56-A6EBB151BECD}" name="ID" dataDxfId="156"/>
    <tableColumn id="2" xr3:uid="{2F0142FB-9A4C-DC40-8B4B-8C40967C7C5E}" name="Applicant" dataDxfId="155"/>
    <tableColumn id="3" xr3:uid="{DEE758D7-B6C4-DC49-816A-D0B9C7BCDF9D}" name="County" dataDxfId="154"/>
    <tableColumn id="4" xr3:uid="{295F9056-B30C-0741-B73E-22CDD39F125B}" name="Proposal" dataDxfId="153"/>
    <tableColumn id="5" xr3:uid="{F294D956-5BA5-3647-B2C7-4A8288A32860}" name="Project Name" dataDxfId="152"/>
    <tableColumn id="6" xr3:uid="{D32AE045-22A2-8242-9189-B1B2E3ECE5A6}" name="Score" dataDxfId="151"/>
    <tableColumn id="7" xr3:uid="{7A22C183-9D89-164D-A7F8-32EFAD5663B7}" name="RANK" dataDxfId="150"/>
    <tableColumn id="8" xr3:uid="{C8FDF920-9752-9644-9EDF-3EED4C811981}" name="TIER" dataDxfId="149"/>
    <tableColumn id="9" xr3:uid="{F7C4EBE4-AED5-AB4B-9B46-C504B0DEAB06}" name="SOGR" dataDxfId="148"/>
    <tableColumn id="10" xr3:uid="{14137FA1-5ABD-DC46-8E16-4203643C50D1}" name="SFTY" dataDxfId="147"/>
    <tableColumn id="11" xr3:uid="{D320A503-1276-2F40-A2D9-308A6EBB9D52}" name="CONG" dataDxfId="146"/>
    <tableColumn id="12" xr3:uid="{CA70015C-C4E1-F94B-BCE6-B10F7891610A}" name="ECON" dataDxfId="145"/>
    <tableColumn id="13" xr3:uid="{0EF4A9A3-920E-204D-9052-FFBACAEE03ED}" name="ENVT" dataDxfId="144"/>
    <tableColumn id="14" xr3:uid="{6F5532D6-15A5-7F4D-A4E1-B202FCFC7E11}" name="ALGN" dataDxfId="143"/>
    <tableColumn id="15" xr3:uid="{1DC67E75-12CD-B047-A754-0C674D6BF31B}" name="TIP ID" dataDxfId="142"/>
    <tableColumn id="16" xr3:uid="{C329F886-568B-7F42-A698-40DAC59C67A1}" name="Est. $$_x000a_(Millions)" dataDxfId="14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81CC6DA-DB70-4D45-B8B6-3A2660E6C1A2}" name="Table44" displayName="Table44" ref="A14:S18" totalsRowShown="0" tableBorderDxfId="140">
  <autoFilter ref="A14:S18" xr:uid="{FDB8D355-DF46-3E4E-B53A-5603AC250937}"/>
  <tableColumns count="19">
    <tableColumn id="1" xr3:uid="{4166D81C-B5EF-9140-ABDA-9378774AF931}" name="APP ID"/>
    <tableColumn id="2" xr3:uid="{5B0A35A3-4C52-8044-A4F3-F8B63165DF54}" name="PROJECT NAME"/>
    <tableColumn id="3" xr3:uid="{F08F7B63-C33A-804C-916C-EEF2171A29A2}" name="IMPROVEMENT TYPE"/>
    <tableColumn id="4" xr3:uid="{4D740D18-8A2F-EC4C-BE9B-1D872FFFE203}" name="APPLICANT"/>
    <tableColumn id="5" xr3:uid="{32BB6783-E4C2-D94D-8BA6-8045B8C49D09}" name="COUNTY"/>
    <tableColumn id="6" xr3:uid="{0EB20461-7E16-C846-9DD2-6A07D0154DA4}" name="RTP ID"/>
    <tableColumn id="7" xr3:uid="{861D4B10-91CB-3A4C-8100-7A2AC35B87C8}" name="TIP#"/>
    <tableColumn id="8" xr3:uid="{9F0B26D1-435A-564C-916E-2BE8E411F754}" name="COST_x000a_(2020)"/>
    <tableColumn id="9" xr3:uid="{0A95E3D8-F15C-5D48-9751-6C211C48E6F5}" name="DESIRED_x000a_HORIZON"/>
    <tableColumn id="10" xr3:uid="{00E0CD4C-6149-6546-8B6A-8065D5C955DF}" name="SOGR_x000a_(20 MAX)"/>
    <tableColumn id="11" xr3:uid="{A3BA7E36-66E7-CD44-8C5D-20D1A5D6AF1D}" name="SFTY_x000a_(30 MAX)" dataDxfId="139" dataCellStyle="Normal_Roadway_060710"/>
    <tableColumn id="12" xr3:uid="{109BE2B9-5EFE-CF47-83C7-B99A1CC57293}" name="CONG_x000a_(15 MAX)" dataDxfId="138" dataCellStyle="Normal_Roadway_060710"/>
    <tableColumn id="13" xr3:uid="{0EE9BCA3-1333-B54E-B985-06E6C52D9061}" name="ECON_x000a_(15 MAX)" dataDxfId="137" dataCellStyle="Normal_Roadway_060710"/>
    <tableColumn id="14" xr3:uid="{2ACCEE57-8C19-C14C-9790-1EC374A2E0DB}" name="ENVT_x000a_(10 MAX)" dataDxfId="136" dataCellStyle="Normal_Roadway_060710"/>
    <tableColumn id="15" xr3:uid="{57F7AE2A-840D-B946-9A63-26E73B2DF81B}" name="ALGN_x000a_(10 MAX)" dataDxfId="135" dataCellStyle="Normal_Roadway_060710"/>
    <tableColumn id="16" xr3:uid="{853599EE-9415-5F48-9BFD-75BBE8527E7F}" name="TOTAL_x000a_(100 MAX)" dataDxfId="134" dataCellStyle="Normal_Roadway_060710"/>
    <tableColumn id="17" xr3:uid="{AE5C08CA-FB16-BA40-9646-217FFFE2A341}" name="RANK" dataDxfId="133" dataCellStyle="Normal_Roadway_060710"/>
    <tableColumn id="18" xr3:uid="{ED7FDEB4-62FD-0F47-87D4-032FE8704868}" name="TIER" dataDxfId="132" dataCellStyle="Normal_Roadway_060710"/>
    <tableColumn id="19" xr3:uid="{0A32FDDE-7186-7049-BF40-FF3CCB54FADC}" name="LOCAL" dataDxfId="131" dataCellStyle="Normal_Roadway_0607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tipapp.nashvillempo.org/MPO_TIPApp_2023/TipProjectInfo.aspx?tipprojectid=917" TargetMode="External"/><Relationship Id="rId7" Type="http://schemas.openxmlformats.org/officeDocument/2006/relationships/table" Target="../tables/table4.xml"/><Relationship Id="rId2" Type="http://schemas.openxmlformats.org/officeDocument/2006/relationships/hyperlink" Target="http://tipapp.nashvillempo.org/MPO_TIPApp_2326/TipProjectInfo.aspx?tipprojectid=1130" TargetMode="External"/><Relationship Id="rId1" Type="http://schemas.openxmlformats.org/officeDocument/2006/relationships/hyperlink" Target="http://tipapp.nashvillempo.org/MPO_TIPApp_2326/TipProjectInfo.aspx?tipprojectid=917"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5.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8.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9.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11.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315" customWidth="1"/>
    <col min="2" max="2" width="0.1640625" style="231" customWidth="1"/>
    <col min="3" max="16384" width="10.83203125" style="231"/>
  </cols>
  <sheetData>
    <row r="1" spans="1:1" ht="38" customHeight="1">
      <c r="A1" s="314"/>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164-5618-3B45-96A5-38EAEF6FB2D6}">
  <sheetPr codeName="Sheet19">
    <tabColor rgb="FFBC9224"/>
  </sheetPr>
  <dimension ref="A1:BW27"/>
  <sheetViews>
    <sheetView zoomScale="70" zoomScaleNormal="70" workbookViewId="0">
      <selection activeCell="A14" sqref="A14:S18"/>
    </sheetView>
  </sheetViews>
  <sheetFormatPr baseColWidth="10" defaultColWidth="28.5" defaultRowHeight="13"/>
  <cols>
    <col min="1" max="1" width="52.33203125" style="2" customWidth="1"/>
    <col min="2" max="2" width="34.83203125" style="2" customWidth="1"/>
    <col min="3" max="4" width="28.5" style="2"/>
    <col min="5" max="5" width="32" style="2" customWidth="1"/>
    <col min="6" max="11" width="28.5" style="2"/>
    <col min="12" max="12" width="32.1640625" style="2" customWidth="1"/>
    <col min="13" max="13" width="29.6640625" style="2" bestFit="1" customWidth="1"/>
    <col min="14" max="16" width="30.6640625" style="2" bestFit="1" customWidth="1"/>
    <col min="17" max="18" width="28.5" style="2"/>
    <col min="19" max="26" width="30.6640625" style="2" bestFit="1" customWidth="1"/>
    <col min="27" max="27" width="28.5" style="2"/>
    <col min="28" max="28" width="30.6640625" style="2" bestFit="1" customWidth="1"/>
    <col min="29" max="35" width="28.5" style="2"/>
    <col min="36" max="36" width="29.33203125" style="2" bestFit="1" customWidth="1"/>
    <col min="37" max="16384" width="28.5" style="2"/>
  </cols>
  <sheetData>
    <row r="1" spans="1:75" s="3" customFormat="1" ht="78" customHeight="1">
      <c r="A1" s="317" t="s">
        <v>0</v>
      </c>
      <c r="B1" s="317"/>
      <c r="C1" s="317"/>
      <c r="D1" s="317"/>
      <c r="E1" s="317"/>
      <c r="F1" s="317"/>
      <c r="G1" s="317"/>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
      <c r="BC1" s="2"/>
      <c r="BD1" s="2"/>
      <c r="BE1" s="2"/>
      <c r="BF1" s="2"/>
      <c r="BG1" s="2"/>
      <c r="BH1" s="2"/>
      <c r="BI1" s="2"/>
      <c r="BJ1" s="2"/>
      <c r="BK1" s="2"/>
      <c r="BL1" s="2"/>
      <c r="BM1" s="2"/>
      <c r="BN1" s="2"/>
      <c r="BO1" s="2"/>
      <c r="BP1" s="2"/>
      <c r="BQ1" s="2"/>
      <c r="BR1" s="2"/>
      <c r="BS1" s="2"/>
      <c r="BT1" s="2"/>
      <c r="BU1" s="2"/>
      <c r="BV1" s="2"/>
      <c r="BW1" s="2"/>
    </row>
    <row r="2" spans="1:75" s="236" customFormat="1" ht="84.75" customHeight="1">
      <c r="A2" s="232" t="s">
        <v>1</v>
      </c>
      <c r="B2" s="232" t="s">
        <v>2</v>
      </c>
      <c r="C2" s="233" t="s">
        <v>3</v>
      </c>
      <c r="D2" s="234" t="s">
        <v>4</v>
      </c>
      <c r="E2" s="233" t="s">
        <v>5</v>
      </c>
      <c r="F2" s="234" t="s">
        <v>6</v>
      </c>
      <c r="G2" s="234" t="s">
        <v>7</v>
      </c>
      <c r="H2" s="233" t="s">
        <v>8</v>
      </c>
      <c r="I2" s="233" t="s">
        <v>9</v>
      </c>
      <c r="J2" s="233" t="s">
        <v>10</v>
      </c>
      <c r="K2" s="233" t="s">
        <v>11</v>
      </c>
      <c r="L2" s="233" t="s">
        <v>12</v>
      </c>
      <c r="M2" s="233" t="s">
        <v>13</v>
      </c>
      <c r="N2" s="234" t="s">
        <v>14</v>
      </c>
      <c r="O2" s="233" t="s">
        <v>15</v>
      </c>
      <c r="P2" s="234" t="s">
        <v>16</v>
      </c>
      <c r="Q2" s="234" t="s">
        <v>17</v>
      </c>
      <c r="R2" s="234" t="s">
        <v>18</v>
      </c>
      <c r="S2" s="234" t="s">
        <v>19</v>
      </c>
      <c r="T2" s="234" t="s">
        <v>20</v>
      </c>
      <c r="U2" s="234" t="s">
        <v>21</v>
      </c>
      <c r="V2" s="234" t="s">
        <v>22</v>
      </c>
      <c r="W2" s="234" t="s">
        <v>23</v>
      </c>
      <c r="X2" s="234" t="s">
        <v>24</v>
      </c>
      <c r="Y2" s="234" t="s">
        <v>25</v>
      </c>
      <c r="Z2" s="234" t="s">
        <v>26</v>
      </c>
      <c r="AA2" s="234" t="s">
        <v>27</v>
      </c>
      <c r="AB2" s="234" t="s">
        <v>28</v>
      </c>
      <c r="AC2" s="234" t="s">
        <v>29</v>
      </c>
      <c r="AD2" s="234" t="s">
        <v>30</v>
      </c>
      <c r="AE2" s="234" t="s">
        <v>31</v>
      </c>
      <c r="AF2" s="234" t="s">
        <v>32</v>
      </c>
      <c r="AG2" s="234" t="s">
        <v>33</v>
      </c>
      <c r="AH2" s="234" t="s">
        <v>34</v>
      </c>
      <c r="AI2" s="234" t="s">
        <v>35</v>
      </c>
      <c r="AJ2" s="234" t="s">
        <v>36</v>
      </c>
      <c r="AK2" s="234" t="s">
        <v>37</v>
      </c>
      <c r="AL2" s="234" t="s">
        <v>38</v>
      </c>
      <c r="AM2" s="233" t="s">
        <v>39</v>
      </c>
      <c r="AN2" s="233" t="s">
        <v>40</v>
      </c>
      <c r="AO2" s="235" t="s">
        <v>41</v>
      </c>
      <c r="AP2" s="235" t="s">
        <v>42</v>
      </c>
      <c r="AQ2" s="235" t="s">
        <v>43</v>
      </c>
      <c r="AR2" s="235" t="s">
        <v>44</v>
      </c>
      <c r="AS2" s="235" t="s">
        <v>45</v>
      </c>
      <c r="AT2" s="235" t="s">
        <v>46</v>
      </c>
      <c r="AU2" s="235" t="s">
        <v>47</v>
      </c>
      <c r="AV2" s="235" t="s">
        <v>48</v>
      </c>
      <c r="AW2" s="235" t="s">
        <v>49</v>
      </c>
      <c r="AX2" s="235" t="s">
        <v>50</v>
      </c>
      <c r="AY2" s="235" t="s">
        <v>51</v>
      </c>
      <c r="AZ2" s="235" t="s">
        <v>52</v>
      </c>
      <c r="BA2" s="235" t="s">
        <v>53</v>
      </c>
      <c r="BB2" s="4"/>
      <c r="BC2" s="4"/>
      <c r="BD2" s="4"/>
      <c r="BE2" s="4"/>
      <c r="BF2" s="4"/>
      <c r="BG2" s="4"/>
      <c r="BH2" s="4"/>
      <c r="BI2" s="4"/>
      <c r="BJ2" s="4"/>
      <c r="BK2" s="4"/>
      <c r="BL2" s="4"/>
      <c r="BM2" s="4"/>
      <c r="BN2" s="4"/>
      <c r="BO2" s="4"/>
      <c r="BP2" s="4"/>
      <c r="BQ2" s="4"/>
      <c r="BR2" s="4"/>
      <c r="BS2" s="4"/>
      <c r="BT2" s="4"/>
      <c r="BU2" s="4"/>
      <c r="BV2" s="4"/>
      <c r="BW2" s="4"/>
    </row>
    <row r="3" spans="1:75" s="22" customFormat="1" ht="70.5" customHeight="1">
      <c r="A3" s="5" t="s">
        <v>54</v>
      </c>
      <c r="B3" s="5" t="s">
        <v>55</v>
      </c>
      <c r="C3" s="18" t="s">
        <v>56</v>
      </c>
      <c r="D3" s="7">
        <f>SUBTOTAL(9,AI3:AK3)</f>
        <v>1</v>
      </c>
      <c r="E3" s="8"/>
      <c r="F3" s="9">
        <f>BA3</f>
        <v>5.4520547945205475</v>
      </c>
      <c r="G3" s="9" t="s">
        <v>57</v>
      </c>
      <c r="H3" s="10" t="s">
        <v>58</v>
      </c>
      <c r="I3" s="10" t="s">
        <v>59</v>
      </c>
      <c r="J3" s="11">
        <v>120290</v>
      </c>
      <c r="K3" s="23"/>
      <c r="L3" s="8"/>
      <c r="M3" s="12">
        <v>1654290</v>
      </c>
      <c r="N3" s="7" t="s">
        <v>57</v>
      </c>
      <c r="O3" s="10" t="s">
        <v>52</v>
      </c>
      <c r="P3" s="10" t="s">
        <v>60</v>
      </c>
      <c r="Q3" s="13">
        <v>3066224</v>
      </c>
      <c r="R3" s="237" t="s">
        <v>61</v>
      </c>
      <c r="S3" s="14">
        <v>149160</v>
      </c>
      <c r="T3" s="14">
        <v>0</v>
      </c>
      <c r="U3" s="13">
        <v>0</v>
      </c>
      <c r="V3" s="13">
        <f>SUM(T3-U3)</f>
        <v>0</v>
      </c>
      <c r="W3" s="15">
        <v>149160</v>
      </c>
      <c r="X3" s="16">
        <f>SUM(S3/M3)</f>
        <v>9.016556951924995E-2</v>
      </c>
      <c r="Y3" s="16">
        <f>SUM(T3/M3)</f>
        <v>0</v>
      </c>
      <c r="Z3" s="16" t="e">
        <f>SUM(U3/T3)</f>
        <v>#DIV/0!</v>
      </c>
      <c r="AA3" s="17" t="s">
        <v>62</v>
      </c>
      <c r="AB3" s="17" t="s">
        <v>62</v>
      </c>
      <c r="AC3" s="18" t="s">
        <v>63</v>
      </c>
      <c r="AD3" s="18" t="s">
        <v>64</v>
      </c>
      <c r="AE3" s="18" t="s">
        <v>64</v>
      </c>
      <c r="AF3" s="18"/>
      <c r="AG3" s="18"/>
      <c r="AH3" s="18" t="s">
        <v>65</v>
      </c>
      <c r="AI3" s="7"/>
      <c r="AJ3" s="7">
        <v>1</v>
      </c>
      <c r="AK3" s="7"/>
      <c r="AL3" s="17"/>
      <c r="AM3" s="18" t="s">
        <v>66</v>
      </c>
      <c r="AN3" s="6"/>
      <c r="AO3" s="19">
        <v>42522</v>
      </c>
      <c r="AP3" s="19">
        <v>42705</v>
      </c>
      <c r="AQ3" s="20"/>
      <c r="AR3" s="20">
        <v>43259</v>
      </c>
      <c r="AS3" s="20">
        <v>43432</v>
      </c>
      <c r="AT3" s="20">
        <v>43607</v>
      </c>
      <c r="AU3" s="19">
        <v>44512</v>
      </c>
      <c r="AV3" s="21">
        <f>(AP3-AO3)/365</f>
        <v>0.50136986301369868</v>
      </c>
      <c r="AW3" s="21">
        <f>(AR3-AP3)/365</f>
        <v>1.5178082191780822</v>
      </c>
      <c r="AX3" s="21">
        <f>(AS3-AR3)/365</f>
        <v>0.47397260273972602</v>
      </c>
      <c r="AY3" s="21">
        <f>(AT3-AS3)/365</f>
        <v>0.47945205479452052</v>
      </c>
      <c r="AZ3" s="21">
        <f>(AU3-AT3)/365</f>
        <v>2.4794520547945207</v>
      </c>
      <c r="BA3" s="21">
        <f>SUM(AV3:AZ3)</f>
        <v>5.4520547945205475</v>
      </c>
    </row>
    <row r="4" spans="1:75" s="22" customFormat="1" ht="81.75" customHeight="1">
      <c r="A4" s="238" t="s">
        <v>54</v>
      </c>
      <c r="B4" s="239" t="s">
        <v>67</v>
      </c>
      <c r="C4" s="240" t="s">
        <v>68</v>
      </c>
      <c r="D4" s="241">
        <f>SUBTOTAL(9,AI4:AK4)</f>
        <v>0</v>
      </c>
      <c r="E4" s="242"/>
      <c r="F4" s="243">
        <f>BA4</f>
        <v>0</v>
      </c>
      <c r="G4" s="243">
        <f>(AP4-AO4)/365</f>
        <v>0</v>
      </c>
      <c r="H4" s="244" t="s">
        <v>69</v>
      </c>
      <c r="I4" s="244" t="s">
        <v>70</v>
      </c>
      <c r="J4" s="245"/>
      <c r="K4" s="240"/>
      <c r="L4" s="242"/>
      <c r="M4" s="246">
        <v>1109713</v>
      </c>
      <c r="N4" s="241">
        <v>2022</v>
      </c>
      <c r="O4" s="244" t="s">
        <v>71</v>
      </c>
      <c r="P4" s="244" t="s">
        <v>72</v>
      </c>
      <c r="Q4" s="247"/>
      <c r="R4" s="248" t="s">
        <v>73</v>
      </c>
      <c r="S4" s="249">
        <v>1109713</v>
      </c>
      <c r="T4" s="249">
        <v>887770</v>
      </c>
      <c r="U4" s="247">
        <v>0</v>
      </c>
      <c r="V4" s="250">
        <f>SUM(T4-U4)</f>
        <v>887770</v>
      </c>
      <c r="W4" s="251">
        <v>221943</v>
      </c>
      <c r="X4" s="252">
        <f>SUM(S4/M4)</f>
        <v>1</v>
      </c>
      <c r="Y4" s="252">
        <f>SUM(T4/M4)</f>
        <v>0.79999963954644127</v>
      </c>
      <c r="Z4" s="252">
        <f>SUM(U4/T4)</f>
        <v>0</v>
      </c>
      <c r="AA4" s="253" t="s">
        <v>62</v>
      </c>
      <c r="AB4" s="253" t="s">
        <v>62</v>
      </c>
      <c r="AC4" s="240"/>
      <c r="AD4" s="240"/>
      <c r="AE4" s="240"/>
      <c r="AF4" s="240"/>
      <c r="AG4" s="240"/>
      <c r="AH4" s="240"/>
      <c r="AI4" s="241"/>
      <c r="AJ4" s="241"/>
      <c r="AK4" s="241"/>
      <c r="AL4" s="254"/>
      <c r="AM4" s="240" t="s">
        <v>62</v>
      </c>
      <c r="AN4" s="255"/>
      <c r="AO4" s="256"/>
      <c r="AP4" s="257"/>
      <c r="AQ4" s="258"/>
      <c r="AR4" s="259"/>
      <c r="AS4" s="258"/>
      <c r="AT4" s="258"/>
      <c r="AU4" s="260"/>
      <c r="AV4" s="261"/>
      <c r="AW4" s="262"/>
      <c r="AX4" s="262"/>
      <c r="AY4" s="262"/>
      <c r="AZ4" s="262"/>
      <c r="BA4" s="262"/>
    </row>
    <row r="5" spans="1:75" ht="25.5" customHeight="1"/>
    <row r="6" spans="1:75" ht="35">
      <c r="A6" s="318" t="s">
        <v>74</v>
      </c>
      <c r="B6" s="319"/>
      <c r="C6" s="319"/>
      <c r="D6" s="319"/>
      <c r="E6" s="319"/>
      <c r="F6" s="319"/>
    </row>
    <row r="7" spans="1:75" s="265" customFormat="1" ht="36.75" customHeight="1">
      <c r="A7" s="263" t="s">
        <v>75</v>
      </c>
      <c r="B7" s="233" t="s">
        <v>2</v>
      </c>
      <c r="C7" s="233" t="s">
        <v>76</v>
      </c>
      <c r="D7" s="233" t="s">
        <v>77</v>
      </c>
      <c r="E7" s="233" t="s">
        <v>1</v>
      </c>
      <c r="F7" s="264" t="s">
        <v>78</v>
      </c>
    </row>
    <row r="8" spans="1:75" ht="48.75" customHeight="1">
      <c r="A8" s="24" t="s">
        <v>59</v>
      </c>
      <c r="B8" s="25" t="s">
        <v>55</v>
      </c>
      <c r="C8" s="26" t="s">
        <v>58</v>
      </c>
      <c r="D8" s="26" t="s">
        <v>79</v>
      </c>
      <c r="E8" s="25" t="s">
        <v>54</v>
      </c>
      <c r="F8" s="27">
        <v>1654290</v>
      </c>
    </row>
    <row r="9" spans="1:75" ht="63.75" customHeight="1">
      <c r="A9" s="28" t="s">
        <v>70</v>
      </c>
      <c r="B9" s="29" t="s">
        <v>67</v>
      </c>
      <c r="C9" s="30" t="s">
        <v>69</v>
      </c>
      <c r="D9" s="30" t="s">
        <v>80</v>
      </c>
      <c r="E9" s="29" t="s">
        <v>54</v>
      </c>
      <c r="F9" s="31">
        <v>1109713</v>
      </c>
    </row>
    <row r="11" spans="1:75" ht="12.75" customHeight="1">
      <c r="A11" s="316" t="s">
        <v>81</v>
      </c>
      <c r="B11" s="316"/>
      <c r="C11" s="316"/>
      <c r="D11" s="316"/>
      <c r="E11" s="316"/>
      <c r="F11" s="316"/>
      <c r="G11" s="316"/>
      <c r="H11" s="316"/>
      <c r="I11" s="316"/>
      <c r="J11" s="316"/>
      <c r="K11" s="316"/>
      <c r="L11" s="316"/>
      <c r="M11" s="316"/>
      <c r="N11" s="316"/>
      <c r="O11" s="316"/>
      <c r="P11" s="316"/>
      <c r="Q11" s="316"/>
      <c r="R11" s="316"/>
      <c r="S11" s="316"/>
    </row>
    <row r="12" spans="1:75" ht="46.5" customHeight="1" thickBot="1">
      <c r="A12" s="316"/>
      <c r="B12" s="316"/>
      <c r="C12" s="316"/>
      <c r="D12" s="316"/>
      <c r="E12" s="316"/>
      <c r="F12" s="316"/>
      <c r="G12" s="316"/>
      <c r="H12" s="316"/>
      <c r="I12" s="316"/>
      <c r="J12" s="316"/>
      <c r="K12" s="316"/>
      <c r="L12" s="316"/>
      <c r="M12" s="316"/>
      <c r="N12" s="316"/>
      <c r="O12" s="316"/>
      <c r="P12" s="316"/>
      <c r="Q12" s="316"/>
      <c r="R12" s="316"/>
      <c r="S12" s="316"/>
    </row>
    <row r="13" spans="1:75" ht="18" customHeight="1" thickBot="1">
      <c r="A13" s="320" t="s">
        <v>82</v>
      </c>
      <c r="B13" s="321"/>
      <c r="C13" s="321"/>
      <c r="D13" s="322"/>
      <c r="E13" s="323" t="s">
        <v>83</v>
      </c>
      <c r="F13" s="324"/>
      <c r="G13" s="324"/>
      <c r="H13" s="325" t="s">
        <v>84</v>
      </c>
      <c r="I13" s="326"/>
      <c r="J13" s="326"/>
      <c r="K13" s="33"/>
      <c r="L13" s="33"/>
      <c r="M13" s="33"/>
      <c r="N13" s="33"/>
      <c r="O13" s="33"/>
      <c r="P13" s="33"/>
      <c r="Q13" s="33"/>
      <c r="R13" s="33"/>
      <c r="S13" s="33"/>
    </row>
    <row r="14" spans="1:75" ht="37.5" customHeight="1">
      <c r="A14" s="266" t="s">
        <v>85</v>
      </c>
      <c r="B14" s="267" t="s">
        <v>86</v>
      </c>
      <c r="C14" s="268" t="s">
        <v>87</v>
      </c>
      <c r="D14" s="268" t="s">
        <v>88</v>
      </c>
      <c r="E14" s="268" t="s">
        <v>89</v>
      </c>
      <c r="F14" s="269" t="s">
        <v>90</v>
      </c>
      <c r="G14" s="270" t="s">
        <v>91</v>
      </c>
      <c r="H14" s="269" t="s">
        <v>92</v>
      </c>
      <c r="I14" s="270" t="s">
        <v>93</v>
      </c>
      <c r="J14" s="271" t="s">
        <v>94</v>
      </c>
      <c r="K14" s="36" t="s">
        <v>95</v>
      </c>
      <c r="L14" s="37" t="s">
        <v>96</v>
      </c>
      <c r="M14" s="38" t="s">
        <v>97</v>
      </c>
      <c r="N14" s="39" t="s">
        <v>98</v>
      </c>
      <c r="O14" s="40" t="s">
        <v>99</v>
      </c>
      <c r="P14" s="41" t="s">
        <v>100</v>
      </c>
      <c r="Q14" s="34" t="s">
        <v>101</v>
      </c>
      <c r="R14" s="35" t="s">
        <v>102</v>
      </c>
      <c r="S14" s="42" t="s">
        <v>65</v>
      </c>
    </row>
    <row r="15" spans="1:75" ht="30" customHeight="1">
      <c r="A15" s="272">
        <v>2774</v>
      </c>
      <c r="B15" s="273" t="s">
        <v>103</v>
      </c>
      <c r="C15" s="273" t="s">
        <v>104</v>
      </c>
      <c r="D15" s="273" t="s">
        <v>105</v>
      </c>
      <c r="E15" s="273" t="s">
        <v>106</v>
      </c>
      <c r="F15" s="273" t="s">
        <v>62</v>
      </c>
      <c r="G15" s="273" t="s">
        <v>62</v>
      </c>
      <c r="H15" s="274">
        <v>0.1</v>
      </c>
      <c r="I15" s="273" t="s">
        <v>107</v>
      </c>
      <c r="J15" s="275">
        <v>2</v>
      </c>
      <c r="K15" s="44">
        <v>22</v>
      </c>
      <c r="L15" s="44">
        <v>5</v>
      </c>
      <c r="M15" s="44">
        <v>3</v>
      </c>
      <c r="N15" s="44">
        <v>10</v>
      </c>
      <c r="O15" s="44">
        <v>4</v>
      </c>
      <c r="P15" s="45">
        <v>46</v>
      </c>
      <c r="Q15" s="45">
        <v>59</v>
      </c>
      <c r="R15" s="46" t="s">
        <v>108</v>
      </c>
      <c r="S15" s="47" t="s">
        <v>62</v>
      </c>
    </row>
    <row r="16" spans="1:75" ht="21">
      <c r="A16" s="276">
        <v>2619</v>
      </c>
      <c r="B16" s="277" t="s">
        <v>109</v>
      </c>
      <c r="C16" s="277" t="s">
        <v>110</v>
      </c>
      <c r="D16" s="277" t="s">
        <v>105</v>
      </c>
      <c r="E16" s="277" t="s">
        <v>111</v>
      </c>
      <c r="F16" s="277" t="s">
        <v>112</v>
      </c>
      <c r="G16" s="277" t="s">
        <v>62</v>
      </c>
      <c r="H16" s="278">
        <v>1.1000000000000001</v>
      </c>
      <c r="I16" s="277" t="s">
        <v>107</v>
      </c>
      <c r="J16" s="279">
        <v>4</v>
      </c>
      <c r="K16" s="44">
        <v>11</v>
      </c>
      <c r="L16" s="44">
        <v>4</v>
      </c>
      <c r="M16" s="44">
        <v>3</v>
      </c>
      <c r="N16" s="44">
        <v>9</v>
      </c>
      <c r="O16" s="44">
        <v>4</v>
      </c>
      <c r="P16" s="45">
        <v>35</v>
      </c>
      <c r="Q16" s="45">
        <v>171</v>
      </c>
      <c r="R16" s="46" t="s">
        <v>113</v>
      </c>
      <c r="S16" s="47" t="s">
        <v>62</v>
      </c>
      <c r="AE16" s="32"/>
    </row>
    <row r="17" spans="1:19" ht="21">
      <c r="A17" s="272">
        <v>2597</v>
      </c>
      <c r="B17" s="273" t="s">
        <v>114</v>
      </c>
      <c r="C17" s="273" t="s">
        <v>115</v>
      </c>
      <c r="D17" s="273" t="s">
        <v>105</v>
      </c>
      <c r="E17" s="273" t="s">
        <v>116</v>
      </c>
      <c r="F17" s="273" t="s">
        <v>62</v>
      </c>
      <c r="G17" s="273" t="s">
        <v>62</v>
      </c>
      <c r="H17" s="274">
        <v>3.2</v>
      </c>
      <c r="I17" s="273" t="s">
        <v>107</v>
      </c>
      <c r="J17" s="275">
        <v>0</v>
      </c>
      <c r="K17" s="44">
        <v>4</v>
      </c>
      <c r="L17" s="44">
        <v>9</v>
      </c>
      <c r="M17" s="44">
        <v>3</v>
      </c>
      <c r="N17" s="44">
        <v>7</v>
      </c>
      <c r="O17" s="44">
        <v>4</v>
      </c>
      <c r="P17" s="45">
        <v>27</v>
      </c>
      <c r="Q17" s="45">
        <v>256</v>
      </c>
      <c r="R17" s="46" t="s">
        <v>117</v>
      </c>
      <c r="S17" s="47" t="s">
        <v>62</v>
      </c>
    </row>
    <row r="18" spans="1:19" ht="21">
      <c r="A18" s="280">
        <v>2620</v>
      </c>
      <c r="B18" s="281" t="s">
        <v>118</v>
      </c>
      <c r="C18" s="281" t="s">
        <v>119</v>
      </c>
      <c r="D18" s="281" t="s">
        <v>105</v>
      </c>
      <c r="E18" s="281" t="s">
        <v>111</v>
      </c>
      <c r="F18" s="281" t="s">
        <v>62</v>
      </c>
      <c r="G18" s="281" t="s">
        <v>62</v>
      </c>
      <c r="H18" s="282">
        <v>0.83110600000000001</v>
      </c>
      <c r="I18" s="281" t="s">
        <v>107</v>
      </c>
      <c r="J18" s="283">
        <v>2</v>
      </c>
      <c r="K18" s="44">
        <v>7</v>
      </c>
      <c r="L18" s="44">
        <v>5</v>
      </c>
      <c r="M18" s="44">
        <v>4</v>
      </c>
      <c r="N18" s="44">
        <v>5</v>
      </c>
      <c r="O18" s="44">
        <v>4</v>
      </c>
      <c r="P18" s="45">
        <v>27</v>
      </c>
      <c r="Q18" s="45">
        <v>256</v>
      </c>
      <c r="R18" s="46" t="s">
        <v>117</v>
      </c>
      <c r="S18" s="47" t="s">
        <v>62</v>
      </c>
    </row>
    <row r="19" spans="1:19" ht="20">
      <c r="A19" s="284"/>
      <c r="B19" s="284"/>
      <c r="C19" s="284"/>
      <c r="D19" s="284"/>
      <c r="E19" s="284"/>
      <c r="F19" s="285"/>
      <c r="G19" s="284"/>
      <c r="H19" s="286"/>
      <c r="I19" s="287"/>
      <c r="J19" s="288"/>
    </row>
    <row r="21" spans="1:19">
      <c r="A21" s="316" t="s">
        <v>120</v>
      </c>
      <c r="B21" s="316"/>
      <c r="C21" s="316"/>
      <c r="D21" s="316"/>
      <c r="E21" s="316"/>
      <c r="F21" s="316"/>
      <c r="G21" s="316"/>
      <c r="H21" s="316"/>
      <c r="I21" s="316"/>
      <c r="J21" s="316"/>
      <c r="K21" s="316"/>
      <c r="L21" s="316"/>
      <c r="M21" s="316"/>
      <c r="N21" s="316"/>
      <c r="O21" s="316"/>
      <c r="P21" s="316"/>
    </row>
    <row r="22" spans="1:19" ht="43.5" customHeight="1">
      <c r="A22" s="316"/>
      <c r="B22" s="316"/>
      <c r="C22" s="316"/>
      <c r="D22" s="316"/>
      <c r="E22" s="316"/>
      <c r="F22" s="316"/>
      <c r="G22" s="316"/>
      <c r="H22" s="316"/>
      <c r="I22" s="316"/>
      <c r="J22" s="316"/>
      <c r="K22" s="316"/>
      <c r="L22" s="316"/>
      <c r="M22" s="316"/>
      <c r="N22" s="316"/>
      <c r="O22" s="316"/>
      <c r="P22" s="316"/>
    </row>
    <row r="23" spans="1:19" s="32" customFormat="1" ht="48" customHeight="1">
      <c r="A23" s="289" t="s">
        <v>121</v>
      </c>
      <c r="B23" s="290" t="s">
        <v>122</v>
      </c>
      <c r="C23" s="290" t="s">
        <v>3</v>
      </c>
      <c r="D23" s="290" t="s">
        <v>123</v>
      </c>
      <c r="E23" s="290" t="s">
        <v>2</v>
      </c>
      <c r="F23" s="290" t="s">
        <v>124</v>
      </c>
      <c r="G23" s="290" t="s">
        <v>101</v>
      </c>
      <c r="H23" s="291" t="s">
        <v>102</v>
      </c>
      <c r="I23" s="292" t="s">
        <v>125</v>
      </c>
      <c r="J23" s="293" t="s">
        <v>126</v>
      </c>
      <c r="K23" s="294" t="s">
        <v>127</v>
      </c>
      <c r="L23" s="295" t="s">
        <v>128</v>
      </c>
      <c r="M23" s="296" t="s">
        <v>129</v>
      </c>
      <c r="N23" s="297" t="s">
        <v>130</v>
      </c>
      <c r="O23" s="290" t="s">
        <v>131</v>
      </c>
      <c r="P23" s="298" t="s">
        <v>132</v>
      </c>
    </row>
    <row r="24" spans="1:19" ht="29">
      <c r="A24" s="299">
        <v>2597</v>
      </c>
      <c r="B24" s="48" t="s">
        <v>105</v>
      </c>
      <c r="C24" s="48" t="s">
        <v>116</v>
      </c>
      <c r="D24" s="48" t="s">
        <v>115</v>
      </c>
      <c r="E24" s="48" t="s">
        <v>114</v>
      </c>
      <c r="F24" s="300" t="s">
        <v>117</v>
      </c>
      <c r="G24" s="301" t="s">
        <v>133</v>
      </c>
      <c r="H24" s="301" t="s">
        <v>133</v>
      </c>
      <c r="I24" s="302" t="s">
        <v>134</v>
      </c>
      <c r="J24" s="301" t="s">
        <v>133</v>
      </c>
      <c r="K24" s="302" t="s">
        <v>134</v>
      </c>
      <c r="L24" s="301" t="s">
        <v>133</v>
      </c>
      <c r="M24" s="48" t="s">
        <v>62</v>
      </c>
      <c r="N24" s="303">
        <v>3.2</v>
      </c>
      <c r="O24" s="304"/>
      <c r="P24" s="305"/>
    </row>
    <row r="25" spans="1:19" ht="29">
      <c r="A25" s="299">
        <v>2619</v>
      </c>
      <c r="B25" s="48" t="s">
        <v>105</v>
      </c>
      <c r="C25" s="48" t="s">
        <v>111</v>
      </c>
      <c r="D25" s="48" t="s">
        <v>110</v>
      </c>
      <c r="E25" s="48" t="s">
        <v>109</v>
      </c>
      <c r="F25" s="300" t="s">
        <v>113</v>
      </c>
      <c r="G25" s="306" t="s">
        <v>135</v>
      </c>
      <c r="H25" s="302" t="s">
        <v>134</v>
      </c>
      <c r="I25" s="301" t="s">
        <v>133</v>
      </c>
      <c r="J25" s="301" t="s">
        <v>133</v>
      </c>
      <c r="K25" s="302" t="s">
        <v>134</v>
      </c>
      <c r="L25" s="301" t="s">
        <v>133</v>
      </c>
      <c r="M25" s="48" t="s">
        <v>62</v>
      </c>
      <c r="N25" s="303">
        <v>1.1000000000000001</v>
      </c>
      <c r="O25" s="304"/>
      <c r="P25" s="305"/>
    </row>
    <row r="26" spans="1:19" ht="29">
      <c r="A26" s="299">
        <v>2620</v>
      </c>
      <c r="B26" s="48" t="s">
        <v>105</v>
      </c>
      <c r="C26" s="48" t="s">
        <v>111</v>
      </c>
      <c r="D26" s="48" t="s">
        <v>119</v>
      </c>
      <c r="E26" s="48" t="s">
        <v>118</v>
      </c>
      <c r="F26" s="300" t="s">
        <v>117</v>
      </c>
      <c r="G26" s="301" t="s">
        <v>133</v>
      </c>
      <c r="H26" s="301" t="s">
        <v>133</v>
      </c>
      <c r="I26" s="301" t="s">
        <v>133</v>
      </c>
      <c r="J26" s="306" t="s">
        <v>135</v>
      </c>
      <c r="K26" s="302" t="s">
        <v>134</v>
      </c>
      <c r="L26" s="301" t="s">
        <v>133</v>
      </c>
      <c r="M26" s="48" t="s">
        <v>62</v>
      </c>
      <c r="N26" s="303">
        <v>0.83</v>
      </c>
      <c r="O26" s="304"/>
      <c r="P26" s="305"/>
    </row>
    <row r="27" spans="1:19" ht="29">
      <c r="A27" s="307">
        <v>2774</v>
      </c>
      <c r="B27" s="49" t="s">
        <v>105</v>
      </c>
      <c r="C27" s="49" t="s">
        <v>106</v>
      </c>
      <c r="D27" s="49" t="s">
        <v>104</v>
      </c>
      <c r="E27" s="49" t="s">
        <v>103</v>
      </c>
      <c r="F27" s="308" t="s">
        <v>108</v>
      </c>
      <c r="G27" s="309" t="s">
        <v>133</v>
      </c>
      <c r="H27" s="310" t="s">
        <v>134</v>
      </c>
      <c r="I27" s="309" t="s">
        <v>133</v>
      </c>
      <c r="J27" s="309" t="s">
        <v>133</v>
      </c>
      <c r="K27" s="310" t="s">
        <v>134</v>
      </c>
      <c r="L27" s="309" t="s">
        <v>133</v>
      </c>
      <c r="M27" s="49" t="s">
        <v>62</v>
      </c>
      <c r="N27" s="311">
        <v>0.1</v>
      </c>
      <c r="O27" s="312"/>
      <c r="P27" s="313"/>
    </row>
  </sheetData>
  <mergeCells count="7">
    <mergeCell ref="A21:P22"/>
    <mergeCell ref="A1:G1"/>
    <mergeCell ref="A6:F6"/>
    <mergeCell ref="A11:S12"/>
    <mergeCell ref="A13:D13"/>
    <mergeCell ref="E13:G13"/>
    <mergeCell ref="H13:J13"/>
  </mergeCells>
  <conditionalFormatting sqref="F3:F4">
    <cfRule type="expression" dxfId="181" priority="1">
      <formula>AND(E3&lt;&gt;"", F3&lt;&gt;"", E3&lt;F3)</formula>
    </cfRule>
  </conditionalFormatting>
  <conditionalFormatting sqref="G3:G4">
    <cfRule type="expression" dxfId="180" priority="12">
      <formula>AND(G3&lt;&gt;"N/A", G3&gt;2)</formula>
    </cfRule>
  </conditionalFormatting>
  <conditionalFormatting sqref="I23:N23">
    <cfRule type="cellIs" dxfId="179" priority="38" stopIfTrue="1" operator="equal">
      <formula>"-"</formula>
    </cfRule>
    <cfRule type="cellIs" dxfId="178" priority="39" stopIfTrue="1" operator="equal">
      <formula>"="</formula>
    </cfRule>
    <cfRule type="cellIs" dxfId="177" priority="40" stopIfTrue="1" operator="equal">
      <formula>"+"</formula>
    </cfRule>
  </conditionalFormatting>
  <conditionalFormatting sqref="X3">
    <cfRule type="dataBar" priority="21">
      <dataBar>
        <cfvo type="num" val="0"/>
        <cfvo type="num" val="1"/>
        <color rgb="FF638EC6"/>
      </dataBar>
      <extLst>
        <ext xmlns:x14="http://schemas.microsoft.com/office/spreadsheetml/2009/9/main" uri="{B025F937-C7B1-47D3-B67F-A62EFF666E3E}">
          <x14:id>{6B5BC401-43A2-0745-A14D-DB646A5C3413}</x14:id>
        </ext>
      </extLst>
    </cfRule>
    <cfRule type="dataBar" priority="22">
      <dataBar>
        <cfvo type="min"/>
        <cfvo type="max"/>
        <color rgb="FF638EC6"/>
      </dataBar>
      <extLst>
        <ext xmlns:x14="http://schemas.microsoft.com/office/spreadsheetml/2009/9/main" uri="{B025F937-C7B1-47D3-B67F-A62EFF666E3E}">
          <x14:id>{82C7422B-0CFD-174C-9D07-9EE5AA34F8DC}</x14:id>
        </ext>
      </extLst>
    </cfRule>
    <cfRule type="dataBar" priority="23">
      <dataBar>
        <cfvo type="percent" val="0"/>
        <cfvo type="percent" val="100"/>
        <color rgb="FF638EC6"/>
      </dataBar>
      <extLst>
        <ext xmlns:x14="http://schemas.microsoft.com/office/spreadsheetml/2009/9/main" uri="{B025F937-C7B1-47D3-B67F-A62EFF666E3E}">
          <x14:id>{93681D5E-16C0-EC4C-B623-6B6E925ED6D0}</x14:id>
        </ext>
      </extLst>
    </cfRule>
    <cfRule type="dataBar" priority="24">
      <dataBar>
        <cfvo type="percent" val="0"/>
        <cfvo type="percent" val="100"/>
        <color rgb="FF638EC6"/>
      </dataBar>
      <extLst>
        <ext xmlns:x14="http://schemas.microsoft.com/office/spreadsheetml/2009/9/main" uri="{B025F937-C7B1-47D3-B67F-A62EFF666E3E}">
          <x14:id>{D4E18AB6-9981-A94A-ACC8-0559EF24A8A5}</x14:id>
        </ext>
      </extLst>
    </cfRule>
    <cfRule type="dataBar" priority="25">
      <dataBar>
        <cfvo type="min"/>
        <cfvo type="max"/>
        <color rgb="FF638EC6"/>
      </dataBar>
      <extLst>
        <ext xmlns:x14="http://schemas.microsoft.com/office/spreadsheetml/2009/9/main" uri="{B025F937-C7B1-47D3-B67F-A62EFF666E3E}">
          <x14:id>{22594ACC-3179-004E-B213-09E50D731FDE}</x14:id>
        </ext>
      </extLst>
    </cfRule>
  </conditionalFormatting>
  <conditionalFormatting sqref="X4">
    <cfRule type="dataBar" priority="2">
      <dataBar>
        <cfvo type="num" val="0"/>
        <cfvo type="num" val="1"/>
        <color rgb="FF638EC6"/>
      </dataBar>
      <extLst>
        <ext xmlns:x14="http://schemas.microsoft.com/office/spreadsheetml/2009/9/main" uri="{B025F937-C7B1-47D3-B67F-A62EFF666E3E}">
          <x14:id>{01F45BEC-4ED5-054D-908B-CBCE1E159924}</x14:id>
        </ext>
      </extLst>
    </cfRule>
    <cfRule type="dataBar" priority="3">
      <dataBar>
        <cfvo type="min"/>
        <cfvo type="max"/>
        <color rgb="FF638EC6"/>
      </dataBar>
      <extLst>
        <ext xmlns:x14="http://schemas.microsoft.com/office/spreadsheetml/2009/9/main" uri="{B025F937-C7B1-47D3-B67F-A62EFF666E3E}">
          <x14:id>{DE2ECB05-C8A4-A040-A5E5-E70D9111C489}</x14:id>
        </ext>
      </extLst>
    </cfRule>
    <cfRule type="dataBar" priority="4">
      <dataBar>
        <cfvo type="percent" val="0"/>
        <cfvo type="percent" val="100"/>
        <color rgb="FF638EC6"/>
      </dataBar>
      <extLst>
        <ext xmlns:x14="http://schemas.microsoft.com/office/spreadsheetml/2009/9/main" uri="{B025F937-C7B1-47D3-B67F-A62EFF666E3E}">
          <x14:id>{E4356D29-7CD5-D74B-9A5C-3E4DA3A64E83}</x14:id>
        </ext>
      </extLst>
    </cfRule>
    <cfRule type="dataBar" priority="5">
      <dataBar>
        <cfvo type="percent" val="0"/>
        <cfvo type="percent" val="100"/>
        <color rgb="FF638EC6"/>
      </dataBar>
      <extLst>
        <ext xmlns:x14="http://schemas.microsoft.com/office/spreadsheetml/2009/9/main" uri="{B025F937-C7B1-47D3-B67F-A62EFF666E3E}">
          <x14:id>{990C2A2A-E059-0046-8979-B8F36165F481}</x14:id>
        </ext>
      </extLst>
    </cfRule>
    <cfRule type="dataBar" priority="6">
      <dataBar>
        <cfvo type="min"/>
        <cfvo type="max"/>
        <color rgb="FF638EC6"/>
      </dataBar>
      <extLst>
        <ext xmlns:x14="http://schemas.microsoft.com/office/spreadsheetml/2009/9/main" uri="{B025F937-C7B1-47D3-B67F-A62EFF666E3E}">
          <x14:id>{5C0BBB25-9AAB-B248-BBE1-E4F48A459787}</x14:id>
        </ext>
      </extLst>
    </cfRule>
  </conditionalFormatting>
  <conditionalFormatting sqref="Y3">
    <cfRule type="dataBar" priority="26">
      <dataBar>
        <cfvo type="num" val="0"/>
        <cfvo type="num" val="1"/>
        <color rgb="FF638EC6"/>
      </dataBar>
      <extLst>
        <ext xmlns:x14="http://schemas.microsoft.com/office/spreadsheetml/2009/9/main" uri="{B025F937-C7B1-47D3-B67F-A62EFF666E3E}">
          <x14:id>{127F377A-B07A-D446-8F23-7675E3C34A6A}</x14:id>
        </ext>
      </extLst>
    </cfRule>
    <cfRule type="dataBar" priority="27">
      <dataBar>
        <cfvo type="min"/>
        <cfvo type="max"/>
        <color rgb="FF638EC6"/>
      </dataBar>
      <extLst>
        <ext xmlns:x14="http://schemas.microsoft.com/office/spreadsheetml/2009/9/main" uri="{B025F937-C7B1-47D3-B67F-A62EFF666E3E}">
          <x14:id>{97C54CB5-7519-5547-AD0C-2305F7623C92}</x14:id>
        </ext>
      </extLst>
    </cfRule>
    <cfRule type="dataBar" priority="28">
      <dataBar>
        <cfvo type="percent" val="0"/>
        <cfvo type="percent" val="100"/>
        <color rgb="FF638EC6"/>
      </dataBar>
      <extLst>
        <ext xmlns:x14="http://schemas.microsoft.com/office/spreadsheetml/2009/9/main" uri="{B025F937-C7B1-47D3-B67F-A62EFF666E3E}">
          <x14:id>{3E21CFD7-C7CD-4E46-9607-343231751ED2}</x14:id>
        </ext>
      </extLst>
    </cfRule>
    <cfRule type="dataBar" priority="29">
      <dataBar>
        <cfvo type="percent" val="0"/>
        <cfvo type="percent" val="100"/>
        <color rgb="FF638EC6"/>
      </dataBar>
      <extLst>
        <ext xmlns:x14="http://schemas.microsoft.com/office/spreadsheetml/2009/9/main" uri="{B025F937-C7B1-47D3-B67F-A62EFF666E3E}">
          <x14:id>{1CBE5656-A325-3D4C-924D-D366E5F4631C}</x14:id>
        </ext>
      </extLst>
    </cfRule>
    <cfRule type="dataBar" priority="30">
      <dataBar>
        <cfvo type="min"/>
        <cfvo type="max"/>
        <color rgb="FF638EC6"/>
      </dataBar>
      <extLst>
        <ext xmlns:x14="http://schemas.microsoft.com/office/spreadsheetml/2009/9/main" uri="{B025F937-C7B1-47D3-B67F-A62EFF666E3E}">
          <x14:id>{24E6438E-E20D-E64F-961F-AAF7254463B8}</x14:id>
        </ext>
      </extLst>
    </cfRule>
  </conditionalFormatting>
  <conditionalFormatting sqref="Y4">
    <cfRule type="dataBar" priority="14">
      <dataBar>
        <cfvo type="num" val="0"/>
        <cfvo type="num" val="1"/>
        <color rgb="FF638EC6"/>
      </dataBar>
      <extLst>
        <ext xmlns:x14="http://schemas.microsoft.com/office/spreadsheetml/2009/9/main" uri="{B025F937-C7B1-47D3-B67F-A62EFF666E3E}">
          <x14:id>{6843F290-5617-D641-8F46-2B37902BCB28}</x14:id>
        </ext>
      </extLst>
    </cfRule>
    <cfRule type="dataBar" priority="15">
      <dataBar>
        <cfvo type="min"/>
        <cfvo type="max"/>
        <color rgb="FF638EC6"/>
      </dataBar>
      <extLst>
        <ext xmlns:x14="http://schemas.microsoft.com/office/spreadsheetml/2009/9/main" uri="{B025F937-C7B1-47D3-B67F-A62EFF666E3E}">
          <x14:id>{71E9A14C-4F8B-E343-B49E-0445DD17AB22}</x14:id>
        </ext>
      </extLst>
    </cfRule>
    <cfRule type="dataBar" priority="16">
      <dataBar>
        <cfvo type="percent" val="0"/>
        <cfvo type="percent" val="100"/>
        <color rgb="FF638EC6"/>
      </dataBar>
      <extLst>
        <ext xmlns:x14="http://schemas.microsoft.com/office/spreadsheetml/2009/9/main" uri="{B025F937-C7B1-47D3-B67F-A62EFF666E3E}">
          <x14:id>{62E217D4-C47D-0345-A14F-FDC70D572E35}</x14:id>
        </ext>
      </extLst>
    </cfRule>
    <cfRule type="dataBar" priority="17">
      <dataBar>
        <cfvo type="percent" val="0"/>
        <cfvo type="percent" val="100"/>
        <color rgb="FF638EC6"/>
      </dataBar>
      <extLst>
        <ext xmlns:x14="http://schemas.microsoft.com/office/spreadsheetml/2009/9/main" uri="{B025F937-C7B1-47D3-B67F-A62EFF666E3E}">
          <x14:id>{8F4B6E48-089E-194B-9790-8AACA47679A1}</x14:id>
        </ext>
      </extLst>
    </cfRule>
    <cfRule type="dataBar" priority="18">
      <dataBar>
        <cfvo type="min"/>
        <cfvo type="max"/>
        <color rgb="FF638EC6"/>
      </dataBar>
      <extLst>
        <ext xmlns:x14="http://schemas.microsoft.com/office/spreadsheetml/2009/9/main" uri="{B025F937-C7B1-47D3-B67F-A62EFF666E3E}">
          <x14:id>{14238559-B3D2-2040-98A3-8ADF7E0B8533}</x14:id>
        </ext>
      </extLst>
    </cfRule>
  </conditionalFormatting>
  <conditionalFormatting sqref="Z3">
    <cfRule type="dataBar" priority="31">
      <dataBar>
        <cfvo type="num" val="0"/>
        <cfvo type="num" val="1"/>
        <color rgb="FF638EC6"/>
      </dataBar>
      <extLst>
        <ext xmlns:x14="http://schemas.microsoft.com/office/spreadsheetml/2009/9/main" uri="{B025F937-C7B1-47D3-B67F-A62EFF666E3E}">
          <x14:id>{DC693700-A56E-8245-8FBF-BAB49D03A339}</x14:id>
        </ext>
      </extLst>
    </cfRule>
    <cfRule type="dataBar" priority="32">
      <dataBar>
        <cfvo type="min"/>
        <cfvo type="max"/>
        <color rgb="FF638EC6"/>
      </dataBar>
      <extLst>
        <ext xmlns:x14="http://schemas.microsoft.com/office/spreadsheetml/2009/9/main" uri="{B025F937-C7B1-47D3-B67F-A62EFF666E3E}">
          <x14:id>{32665368-5020-8E4E-BB76-AAD69E683C58}</x14:id>
        </ext>
      </extLst>
    </cfRule>
    <cfRule type="dataBar" priority="33">
      <dataBar>
        <cfvo type="percent" val="0"/>
        <cfvo type="percent" val="100"/>
        <color rgb="FF638EC6"/>
      </dataBar>
      <extLst>
        <ext xmlns:x14="http://schemas.microsoft.com/office/spreadsheetml/2009/9/main" uri="{B025F937-C7B1-47D3-B67F-A62EFF666E3E}">
          <x14:id>{3E418CAF-9476-C845-8211-A7A30CF4B633}</x14:id>
        </ext>
      </extLst>
    </cfRule>
    <cfRule type="dataBar" priority="34">
      <dataBar>
        <cfvo type="percent" val="0"/>
        <cfvo type="percent" val="100"/>
        <color rgb="FF638EC6"/>
      </dataBar>
      <extLst>
        <ext xmlns:x14="http://schemas.microsoft.com/office/spreadsheetml/2009/9/main" uri="{B025F937-C7B1-47D3-B67F-A62EFF666E3E}">
          <x14:id>{3529F12C-E5B8-F945-852F-C4A62A9C2961}</x14:id>
        </ext>
      </extLst>
    </cfRule>
    <cfRule type="dataBar" priority="35">
      <dataBar>
        <cfvo type="min"/>
        <cfvo type="max"/>
        <color rgb="FF638EC6"/>
      </dataBar>
      <extLst>
        <ext xmlns:x14="http://schemas.microsoft.com/office/spreadsheetml/2009/9/main" uri="{B025F937-C7B1-47D3-B67F-A62EFF666E3E}">
          <x14:id>{F7014E13-E434-0242-A591-57497BF99116}</x14:id>
        </ext>
      </extLst>
    </cfRule>
  </conditionalFormatting>
  <conditionalFormatting sqref="Z4">
    <cfRule type="dataBar" priority="7">
      <dataBar>
        <cfvo type="num" val="0"/>
        <cfvo type="num" val="1"/>
        <color rgb="FF638EC6"/>
      </dataBar>
      <extLst>
        <ext xmlns:x14="http://schemas.microsoft.com/office/spreadsheetml/2009/9/main" uri="{B025F937-C7B1-47D3-B67F-A62EFF666E3E}">
          <x14:id>{890F5860-9AF0-024C-B276-1582F424CF3F}</x14:id>
        </ext>
      </extLst>
    </cfRule>
    <cfRule type="dataBar" priority="8">
      <dataBar>
        <cfvo type="min"/>
        <cfvo type="max"/>
        <color rgb="FF638EC6"/>
      </dataBar>
      <extLst>
        <ext xmlns:x14="http://schemas.microsoft.com/office/spreadsheetml/2009/9/main" uri="{B025F937-C7B1-47D3-B67F-A62EFF666E3E}">
          <x14:id>{3F3C436F-CF4D-714A-90D8-FFA8D24F148C}</x14:id>
        </ext>
      </extLst>
    </cfRule>
    <cfRule type="dataBar" priority="9">
      <dataBar>
        <cfvo type="percent" val="0"/>
        <cfvo type="percent" val="100"/>
        <color rgb="FF638EC6"/>
      </dataBar>
      <extLst>
        <ext xmlns:x14="http://schemas.microsoft.com/office/spreadsheetml/2009/9/main" uri="{B025F937-C7B1-47D3-B67F-A62EFF666E3E}">
          <x14:id>{A9B51805-B3A2-9346-8732-7E60130CC2BA}</x14:id>
        </ext>
      </extLst>
    </cfRule>
    <cfRule type="dataBar" priority="10">
      <dataBar>
        <cfvo type="percent" val="0"/>
        <cfvo type="percent" val="100"/>
        <color rgb="FF638EC6"/>
      </dataBar>
      <extLst>
        <ext xmlns:x14="http://schemas.microsoft.com/office/spreadsheetml/2009/9/main" uri="{B025F937-C7B1-47D3-B67F-A62EFF666E3E}">
          <x14:id>{7045D8B9-54F5-B14D-902E-94BB437BC446}</x14:id>
        </ext>
      </extLst>
    </cfRule>
    <cfRule type="dataBar" priority="11">
      <dataBar>
        <cfvo type="min"/>
        <cfvo type="max"/>
        <color rgb="FF638EC6"/>
      </dataBar>
      <extLst>
        <ext xmlns:x14="http://schemas.microsoft.com/office/spreadsheetml/2009/9/main" uri="{B025F937-C7B1-47D3-B67F-A62EFF666E3E}">
          <x14:id>{03DCA408-495E-CB47-A748-E451A021B97C}</x14:id>
        </ext>
      </extLst>
    </cfRule>
  </conditionalFormatting>
  <conditionalFormatting sqref="AA3:AB3">
    <cfRule type="iconSet" priority="36">
      <iconSet iconSet="3Symbols">
        <cfvo type="percent" val="0"/>
        <cfvo type="percent" val="33"/>
        <cfvo type="percent" val="67"/>
      </iconSet>
    </cfRule>
  </conditionalFormatting>
  <conditionalFormatting sqref="AA4:AB4">
    <cfRule type="iconSet" priority="19">
      <iconSet iconSet="3Symbols">
        <cfvo type="percent" val="0"/>
        <cfvo type="percent" val="33"/>
        <cfvo type="percent" val="67"/>
      </iconSet>
    </cfRule>
  </conditionalFormatting>
  <conditionalFormatting sqref="AB3:AB4">
    <cfRule type="cellIs" dxfId="176" priority="13" operator="equal">
      <formula>"Yes"</formula>
    </cfRule>
  </conditionalFormatting>
  <hyperlinks>
    <hyperlink ref="A8" r:id="rId1" xr:uid="{A7089D3D-6F7B-5246-AAE9-27E9F9C36251}"/>
    <hyperlink ref="A9" r:id="rId2" xr:uid="{D067FC97-60D7-514F-9035-3313A75A8481}"/>
    <hyperlink ref="R3" r:id="rId3" xr:uid="{3AF1C691-967A-6245-A9DA-85FB6148282B}"/>
  </hyperlinks>
  <pageMargins left="0.7" right="0.7" top="0.75" bottom="0.75" header="0.3" footer="0.3"/>
  <tableParts count="4">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dataBar" id="{6B5BC401-43A2-0745-A14D-DB646A5C3413}">
            <x14:dataBar minLength="0" maxLength="100" gradient="0">
              <x14:cfvo type="num">
                <xm:f>0</xm:f>
              </x14:cfvo>
              <x14:cfvo type="num">
                <xm:f>1</xm:f>
              </x14:cfvo>
              <x14:negativeFillColor rgb="FFFF0000"/>
              <x14:axisColor rgb="FF000000"/>
            </x14:dataBar>
          </x14:cfRule>
          <x14:cfRule type="dataBar" id="{82C7422B-0CFD-174C-9D07-9EE5AA34F8DC}">
            <x14:dataBar minLength="0" maxLength="100" gradient="0">
              <x14:cfvo type="autoMin"/>
              <x14:cfvo type="autoMax"/>
              <x14:negativeFillColor rgb="FFFF0000"/>
              <x14:axisColor rgb="FF000000"/>
            </x14:dataBar>
          </x14:cfRule>
          <x14:cfRule type="dataBar" id="{93681D5E-16C0-EC4C-B623-6B6E925ED6D0}">
            <x14:dataBar minLength="0" maxLength="100" gradient="0">
              <x14:cfvo type="percent">
                <xm:f>0</xm:f>
              </x14:cfvo>
              <x14:cfvo type="percent">
                <xm:f>100</xm:f>
              </x14:cfvo>
              <x14:negativeFillColor rgb="FFFF0000"/>
              <x14:axisColor rgb="FF000000"/>
            </x14:dataBar>
          </x14:cfRule>
          <x14:cfRule type="dataBar" id="{D4E18AB6-9981-A94A-ACC8-0559EF24A8A5}">
            <x14:dataBar minLength="0" maxLength="100" gradient="0">
              <x14:cfvo type="percent">
                <xm:f>0</xm:f>
              </x14:cfvo>
              <x14:cfvo type="percent">
                <xm:f>100</xm:f>
              </x14:cfvo>
              <x14:negativeFillColor rgb="FFFF0000"/>
              <x14:axisColor rgb="FF000000"/>
            </x14:dataBar>
          </x14:cfRule>
          <x14:cfRule type="dataBar" id="{22594ACC-3179-004E-B213-09E50D731FDE}">
            <x14:dataBar minLength="0" maxLength="100" gradient="0">
              <x14:cfvo type="autoMin"/>
              <x14:cfvo type="autoMax"/>
              <x14:negativeFillColor rgb="FFFF0000"/>
              <x14:axisColor rgb="FF000000"/>
            </x14:dataBar>
          </x14:cfRule>
          <xm:sqref>X3</xm:sqref>
        </x14:conditionalFormatting>
        <x14:conditionalFormatting xmlns:xm="http://schemas.microsoft.com/office/excel/2006/main">
          <x14:cfRule type="dataBar" id="{01F45BEC-4ED5-054D-908B-CBCE1E159924}">
            <x14:dataBar minLength="0" maxLength="100" gradient="0">
              <x14:cfvo type="num">
                <xm:f>0</xm:f>
              </x14:cfvo>
              <x14:cfvo type="num">
                <xm:f>1</xm:f>
              </x14:cfvo>
              <x14:negativeFillColor rgb="FFFF0000"/>
              <x14:axisColor rgb="FF000000"/>
            </x14:dataBar>
          </x14:cfRule>
          <x14:cfRule type="dataBar" id="{DE2ECB05-C8A4-A040-A5E5-E70D9111C489}">
            <x14:dataBar minLength="0" maxLength="100" gradient="0">
              <x14:cfvo type="autoMin"/>
              <x14:cfvo type="autoMax"/>
              <x14:negativeFillColor rgb="FFFF0000"/>
              <x14:axisColor rgb="FF000000"/>
            </x14:dataBar>
          </x14:cfRule>
          <x14:cfRule type="dataBar" id="{E4356D29-7CD5-D74B-9A5C-3E4DA3A64E83}">
            <x14:dataBar minLength="0" maxLength="100" gradient="0">
              <x14:cfvo type="percent">
                <xm:f>0</xm:f>
              </x14:cfvo>
              <x14:cfvo type="percent">
                <xm:f>100</xm:f>
              </x14:cfvo>
              <x14:negativeFillColor rgb="FFFF0000"/>
              <x14:axisColor rgb="FF000000"/>
            </x14:dataBar>
          </x14:cfRule>
          <x14:cfRule type="dataBar" id="{990C2A2A-E059-0046-8979-B8F36165F481}">
            <x14:dataBar minLength="0" maxLength="100" gradient="0">
              <x14:cfvo type="percent">
                <xm:f>0</xm:f>
              </x14:cfvo>
              <x14:cfvo type="percent">
                <xm:f>100</xm:f>
              </x14:cfvo>
              <x14:negativeFillColor rgb="FFFF0000"/>
              <x14:axisColor rgb="FF000000"/>
            </x14:dataBar>
          </x14:cfRule>
          <x14:cfRule type="dataBar" id="{5C0BBB25-9AAB-B248-BBE1-E4F48A459787}">
            <x14:dataBar minLength="0" maxLength="100" gradient="0">
              <x14:cfvo type="autoMin"/>
              <x14:cfvo type="autoMax"/>
              <x14:negativeFillColor rgb="FFFF0000"/>
              <x14:axisColor rgb="FF000000"/>
            </x14:dataBar>
          </x14:cfRule>
          <xm:sqref>X4</xm:sqref>
        </x14:conditionalFormatting>
        <x14:conditionalFormatting xmlns:xm="http://schemas.microsoft.com/office/excel/2006/main">
          <x14:cfRule type="dataBar" id="{127F377A-B07A-D446-8F23-7675E3C34A6A}">
            <x14:dataBar minLength="0" maxLength="100" gradient="0">
              <x14:cfvo type="num">
                <xm:f>0</xm:f>
              </x14:cfvo>
              <x14:cfvo type="num">
                <xm:f>1</xm:f>
              </x14:cfvo>
              <x14:negativeFillColor rgb="FFFF0000"/>
              <x14:axisColor rgb="FF000000"/>
            </x14:dataBar>
          </x14:cfRule>
          <x14:cfRule type="dataBar" id="{97C54CB5-7519-5547-AD0C-2305F7623C92}">
            <x14:dataBar minLength="0" maxLength="100" gradient="0">
              <x14:cfvo type="autoMin"/>
              <x14:cfvo type="autoMax"/>
              <x14:negativeFillColor rgb="FFFF0000"/>
              <x14:axisColor rgb="FF000000"/>
            </x14:dataBar>
          </x14:cfRule>
          <x14:cfRule type="dataBar" id="{3E21CFD7-C7CD-4E46-9607-343231751ED2}">
            <x14:dataBar minLength="0" maxLength="100" gradient="0">
              <x14:cfvo type="percent">
                <xm:f>0</xm:f>
              </x14:cfvo>
              <x14:cfvo type="percent">
                <xm:f>100</xm:f>
              </x14:cfvo>
              <x14:negativeFillColor rgb="FFFF0000"/>
              <x14:axisColor rgb="FF000000"/>
            </x14:dataBar>
          </x14:cfRule>
          <x14:cfRule type="dataBar" id="{1CBE5656-A325-3D4C-924D-D366E5F4631C}">
            <x14:dataBar minLength="0" maxLength="100" gradient="0">
              <x14:cfvo type="percent">
                <xm:f>0</xm:f>
              </x14:cfvo>
              <x14:cfvo type="percent">
                <xm:f>100</xm:f>
              </x14:cfvo>
              <x14:negativeFillColor rgb="FFFF0000"/>
              <x14:axisColor rgb="FF000000"/>
            </x14:dataBar>
          </x14:cfRule>
          <x14:cfRule type="dataBar" id="{24E6438E-E20D-E64F-961F-AAF7254463B8}">
            <x14:dataBar minLength="0" maxLength="100" gradient="0">
              <x14:cfvo type="autoMin"/>
              <x14:cfvo type="autoMax"/>
              <x14:negativeFillColor rgb="FFFF0000"/>
              <x14:axisColor rgb="FF000000"/>
            </x14:dataBar>
          </x14:cfRule>
          <xm:sqref>Y3</xm:sqref>
        </x14:conditionalFormatting>
        <x14:conditionalFormatting xmlns:xm="http://schemas.microsoft.com/office/excel/2006/main">
          <x14:cfRule type="dataBar" id="{6843F290-5617-D641-8F46-2B37902BCB28}">
            <x14:dataBar minLength="0" maxLength="100" gradient="0">
              <x14:cfvo type="num">
                <xm:f>0</xm:f>
              </x14:cfvo>
              <x14:cfvo type="num">
                <xm:f>1</xm:f>
              </x14:cfvo>
              <x14:negativeFillColor rgb="FFFF0000"/>
              <x14:axisColor rgb="FF000000"/>
            </x14:dataBar>
          </x14:cfRule>
          <x14:cfRule type="dataBar" id="{71E9A14C-4F8B-E343-B49E-0445DD17AB22}">
            <x14:dataBar minLength="0" maxLength="100" gradient="0">
              <x14:cfvo type="autoMin"/>
              <x14:cfvo type="autoMax"/>
              <x14:negativeFillColor rgb="FFFF0000"/>
              <x14:axisColor rgb="FF000000"/>
            </x14:dataBar>
          </x14:cfRule>
          <x14:cfRule type="dataBar" id="{62E217D4-C47D-0345-A14F-FDC70D572E35}">
            <x14:dataBar minLength="0" maxLength="100" gradient="0">
              <x14:cfvo type="percent">
                <xm:f>0</xm:f>
              </x14:cfvo>
              <x14:cfvo type="percent">
                <xm:f>100</xm:f>
              </x14:cfvo>
              <x14:negativeFillColor rgb="FFFF0000"/>
              <x14:axisColor rgb="FF000000"/>
            </x14:dataBar>
          </x14:cfRule>
          <x14:cfRule type="dataBar" id="{8F4B6E48-089E-194B-9790-8AACA47679A1}">
            <x14:dataBar minLength="0" maxLength="100" gradient="0">
              <x14:cfvo type="percent">
                <xm:f>0</xm:f>
              </x14:cfvo>
              <x14:cfvo type="percent">
                <xm:f>100</xm:f>
              </x14:cfvo>
              <x14:negativeFillColor rgb="FFFF0000"/>
              <x14:axisColor rgb="FF000000"/>
            </x14:dataBar>
          </x14:cfRule>
          <x14:cfRule type="dataBar" id="{14238559-B3D2-2040-98A3-8ADF7E0B8533}">
            <x14:dataBar minLength="0" maxLength="100" gradient="0">
              <x14:cfvo type="autoMin"/>
              <x14:cfvo type="autoMax"/>
              <x14:negativeFillColor rgb="FFFF0000"/>
              <x14:axisColor rgb="FF000000"/>
            </x14:dataBar>
          </x14:cfRule>
          <xm:sqref>Y4</xm:sqref>
        </x14:conditionalFormatting>
        <x14:conditionalFormatting xmlns:xm="http://schemas.microsoft.com/office/excel/2006/main">
          <x14:cfRule type="dataBar" id="{DC693700-A56E-8245-8FBF-BAB49D03A339}">
            <x14:dataBar minLength="0" maxLength="100" gradient="0">
              <x14:cfvo type="num">
                <xm:f>0</xm:f>
              </x14:cfvo>
              <x14:cfvo type="num">
                <xm:f>1</xm:f>
              </x14:cfvo>
              <x14:negativeFillColor rgb="FFFF0000"/>
              <x14:axisColor rgb="FF000000"/>
            </x14:dataBar>
          </x14:cfRule>
          <x14:cfRule type="dataBar" id="{32665368-5020-8E4E-BB76-AAD69E683C58}">
            <x14:dataBar minLength="0" maxLength="100" gradient="0">
              <x14:cfvo type="autoMin"/>
              <x14:cfvo type="autoMax"/>
              <x14:negativeFillColor rgb="FFFF0000"/>
              <x14:axisColor rgb="FF000000"/>
            </x14:dataBar>
          </x14:cfRule>
          <x14:cfRule type="dataBar" id="{3E418CAF-9476-C845-8211-A7A30CF4B633}">
            <x14:dataBar minLength="0" maxLength="100" gradient="0">
              <x14:cfvo type="percent">
                <xm:f>0</xm:f>
              </x14:cfvo>
              <x14:cfvo type="percent">
                <xm:f>100</xm:f>
              </x14:cfvo>
              <x14:negativeFillColor rgb="FFFF0000"/>
              <x14:axisColor rgb="FF000000"/>
            </x14:dataBar>
          </x14:cfRule>
          <x14:cfRule type="dataBar" id="{3529F12C-E5B8-F945-852F-C4A62A9C2961}">
            <x14:dataBar minLength="0" maxLength="100" gradient="0">
              <x14:cfvo type="percent">
                <xm:f>0</xm:f>
              </x14:cfvo>
              <x14:cfvo type="percent">
                <xm:f>100</xm:f>
              </x14:cfvo>
              <x14:negativeFillColor rgb="FFFF0000"/>
              <x14:axisColor rgb="FF000000"/>
            </x14:dataBar>
          </x14:cfRule>
          <x14:cfRule type="dataBar" id="{F7014E13-E434-0242-A591-57497BF99116}">
            <x14:dataBar minLength="0" maxLength="100" gradient="0">
              <x14:cfvo type="autoMin"/>
              <x14:cfvo type="autoMax"/>
              <x14:negativeFillColor rgb="FFFF0000"/>
              <x14:axisColor rgb="FF000000"/>
            </x14:dataBar>
          </x14:cfRule>
          <xm:sqref>Z3</xm:sqref>
        </x14:conditionalFormatting>
        <x14:conditionalFormatting xmlns:xm="http://schemas.microsoft.com/office/excel/2006/main">
          <x14:cfRule type="dataBar" id="{890F5860-9AF0-024C-B276-1582F424CF3F}">
            <x14:dataBar minLength="0" maxLength="100" gradient="0">
              <x14:cfvo type="num">
                <xm:f>0</xm:f>
              </x14:cfvo>
              <x14:cfvo type="num">
                <xm:f>1</xm:f>
              </x14:cfvo>
              <x14:negativeFillColor rgb="FFFF0000"/>
              <x14:axisColor rgb="FF000000"/>
            </x14:dataBar>
          </x14:cfRule>
          <x14:cfRule type="dataBar" id="{3F3C436F-CF4D-714A-90D8-FFA8D24F148C}">
            <x14:dataBar minLength="0" maxLength="100" gradient="0">
              <x14:cfvo type="autoMin"/>
              <x14:cfvo type="autoMax"/>
              <x14:negativeFillColor rgb="FFFF0000"/>
              <x14:axisColor rgb="FF000000"/>
            </x14:dataBar>
          </x14:cfRule>
          <x14:cfRule type="dataBar" id="{A9B51805-B3A2-9346-8732-7E60130CC2BA}">
            <x14:dataBar minLength="0" maxLength="100" gradient="0">
              <x14:cfvo type="percent">
                <xm:f>0</xm:f>
              </x14:cfvo>
              <x14:cfvo type="percent">
                <xm:f>100</xm:f>
              </x14:cfvo>
              <x14:negativeFillColor rgb="FFFF0000"/>
              <x14:axisColor rgb="FF000000"/>
            </x14:dataBar>
          </x14:cfRule>
          <x14:cfRule type="dataBar" id="{7045D8B9-54F5-B14D-902E-94BB437BC446}">
            <x14:dataBar minLength="0" maxLength="100" gradient="0">
              <x14:cfvo type="percent">
                <xm:f>0</xm:f>
              </x14:cfvo>
              <x14:cfvo type="percent">
                <xm:f>100</xm:f>
              </x14:cfvo>
              <x14:negativeFillColor rgb="FFFF0000"/>
              <x14:axisColor rgb="FF000000"/>
            </x14:dataBar>
          </x14:cfRule>
          <x14:cfRule type="dataBar" id="{03DCA408-495E-CB47-A748-E451A021B97C}">
            <x14:dataBar minLength="0" maxLength="100" gradient="0">
              <x14:cfvo type="autoMin"/>
              <x14:cfvo type="autoMax"/>
              <x14:negativeFillColor rgb="FFFF0000"/>
              <x14:axisColor rgb="FF000000"/>
            </x14:dataBar>
          </x14:cfRule>
          <xm:sqref>Z4</xm:sqref>
        </x14:conditionalFormatting>
        <x14:conditionalFormatting xmlns:xm="http://schemas.microsoft.com/office/excel/2006/main">
          <x14:cfRule type="iconSet" priority="37" id="{0E970D61-252E-B54B-B912-D257AABDA306}">
            <x14:iconSet iconSet="3Flags" custom="1">
              <x14:cfvo type="percent">
                <xm:f>0</xm:f>
              </x14:cfvo>
              <x14:cfvo type="percent">
                <xm:f>"No"</xm:f>
              </x14:cfvo>
              <x14:cfvo type="percent">
                <xm:f>"Yes"</xm:f>
              </x14:cfvo>
              <x14:cfIcon iconSet="NoIcons" iconId="0"/>
              <x14:cfIcon iconSet="NoIcons" iconId="0"/>
              <x14:cfIcon iconSet="3Flags" iconId="0"/>
            </x14:iconSet>
          </x14:cfRule>
          <xm:sqref>AA3:AB3</xm:sqref>
        </x14:conditionalFormatting>
        <x14:conditionalFormatting xmlns:xm="http://schemas.microsoft.com/office/excel/2006/main">
          <x14:cfRule type="iconSet" priority="20" id="{A4D71E6D-5658-2A4E-A338-D84E64B58D90}">
            <x14:iconSet iconSet="3Flags" custom="1">
              <x14:cfvo type="percent">
                <xm:f>0</xm:f>
              </x14:cfvo>
              <x14:cfvo type="percent">
                <xm:f>"No"</xm:f>
              </x14:cfvo>
              <x14:cfvo type="percent">
                <xm:f>"Yes"</xm:f>
              </x14:cfvo>
              <x14:cfIcon iconSet="NoIcons" iconId="0"/>
              <x14:cfIcon iconSet="NoIcons" iconId="0"/>
              <x14:cfIcon iconSet="3Flags" iconId="0"/>
            </x14:iconSet>
          </x14:cfRule>
          <xm:sqref>AA4:AB4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V3" activePane="bottomRight" state="frozen"/>
      <selection pane="topRight" activeCell="D6" sqref="D6"/>
      <selection pane="bottomLeft" activeCell="D6" sqref="D6"/>
      <selection pane="bottomRight"/>
    </sheetView>
  </sheetViews>
  <sheetFormatPr baseColWidth="10" defaultColWidth="26.83203125" defaultRowHeight="80.25" customHeight="1"/>
  <cols>
    <col min="1" max="1" width="30.6640625" style="167" bestFit="1" customWidth="1"/>
    <col min="2" max="2" width="29.6640625" style="167" customWidth="1"/>
    <col min="3" max="4" width="26.83203125" style="168"/>
    <col min="5" max="5" width="30.1640625" style="168" bestFit="1" customWidth="1"/>
    <col min="6" max="6" width="39" style="168" customWidth="1"/>
    <col min="7" max="7" width="26.83203125" style="169"/>
    <col min="8" max="8" width="26.83203125" style="170"/>
    <col min="9" max="9" width="26.83203125" style="169"/>
    <col min="10" max="10" width="22.83203125" style="168" customWidth="1"/>
    <col min="11" max="11" width="26.83203125" style="168"/>
    <col min="12" max="12" width="32.1640625" style="168" customWidth="1"/>
    <col min="13" max="13" width="41.83203125" style="168" customWidth="1"/>
    <col min="14" max="14" width="30.6640625" style="171" bestFit="1" customWidth="1"/>
    <col min="15" max="16" width="26.83203125" style="171"/>
    <col min="17" max="17" width="30.6640625" style="172" bestFit="1" customWidth="1"/>
    <col min="18" max="18" width="26.83203125" style="168"/>
    <col min="19" max="19" width="30.6640625" style="169" bestFit="1" customWidth="1"/>
    <col min="20" max="20" width="26.83203125" style="169"/>
    <col min="21" max="21" width="29.1640625" style="169" bestFit="1" customWidth="1"/>
    <col min="22" max="22" width="29.33203125" style="169" bestFit="1" customWidth="1"/>
    <col min="23" max="23" width="26.83203125" style="109"/>
    <col min="24" max="24" width="34.33203125" style="109" bestFit="1" customWidth="1"/>
    <col min="25" max="25" width="30.5" style="109" bestFit="1" customWidth="1"/>
    <col min="26" max="26" width="27.83203125" style="109" bestFit="1" customWidth="1"/>
    <col min="27" max="34" width="26.83203125" style="109"/>
    <col min="35" max="36" width="29.1640625" style="109" bestFit="1" customWidth="1"/>
    <col min="37" max="37" width="27.33203125" style="109" bestFit="1" customWidth="1"/>
    <col min="38" max="39" width="26.83203125" style="109"/>
    <col min="40" max="42" width="29.1640625" style="109" bestFit="1" customWidth="1"/>
    <col min="43" max="43" width="28.5" style="109" bestFit="1" customWidth="1"/>
    <col min="44" max="47" width="29.1640625" style="109" bestFit="1" customWidth="1"/>
    <col min="48" max="48" width="26.83203125" style="109"/>
    <col min="49" max="49" width="29.1640625" style="109" bestFit="1" customWidth="1"/>
    <col min="50" max="16384" width="26.83203125" style="109"/>
  </cols>
  <sheetData>
    <row r="1" spans="1:75" s="64" customFormat="1" ht="66.75" customHeight="1">
      <c r="A1" s="50" t="s">
        <v>136</v>
      </c>
      <c r="B1" s="51" t="s">
        <v>137</v>
      </c>
      <c r="C1" s="52" t="s">
        <v>138</v>
      </c>
      <c r="D1" s="53" t="s">
        <v>139</v>
      </c>
      <c r="E1" s="54" t="s">
        <v>140</v>
      </c>
      <c r="F1" s="55" t="s">
        <v>141</v>
      </c>
      <c r="G1" s="56" t="s">
        <v>142</v>
      </c>
      <c r="H1" s="57" t="s">
        <v>143</v>
      </c>
      <c r="I1" s="58" t="s">
        <v>144</v>
      </c>
      <c r="J1" s="59" t="s">
        <v>145</v>
      </c>
      <c r="K1" s="60"/>
      <c r="L1" s="61"/>
      <c r="M1" s="60"/>
      <c r="N1" s="62"/>
      <c r="O1" s="60"/>
      <c r="P1" s="60"/>
      <c r="Q1" s="60"/>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5" s="74" customFormat="1" ht="80.25" customHeight="1">
      <c r="A2" s="65" t="s">
        <v>2</v>
      </c>
      <c r="B2" s="66" t="s">
        <v>121</v>
      </c>
      <c r="C2" s="67" t="s">
        <v>131</v>
      </c>
      <c r="D2" s="67" t="s">
        <v>88</v>
      </c>
      <c r="E2" s="67" t="s">
        <v>89</v>
      </c>
      <c r="F2" s="67" t="s">
        <v>146</v>
      </c>
      <c r="G2" s="68" t="s">
        <v>147</v>
      </c>
      <c r="H2" s="67" t="s">
        <v>148</v>
      </c>
      <c r="I2" s="66" t="s">
        <v>149</v>
      </c>
      <c r="J2" s="67" t="s">
        <v>150</v>
      </c>
      <c r="K2" s="67" t="s">
        <v>107</v>
      </c>
      <c r="L2" s="69" t="s">
        <v>151</v>
      </c>
      <c r="M2" s="69" t="s">
        <v>152</v>
      </c>
      <c r="N2" s="69" t="s">
        <v>153</v>
      </c>
      <c r="O2" s="69" t="s">
        <v>154</v>
      </c>
      <c r="P2" s="69" t="s">
        <v>155</v>
      </c>
      <c r="Q2" s="69" t="s">
        <v>156</v>
      </c>
      <c r="R2" s="70" t="s">
        <v>157</v>
      </c>
      <c r="S2" s="69" t="s">
        <v>158</v>
      </c>
      <c r="T2" s="69" t="s">
        <v>159</v>
      </c>
      <c r="U2" s="69" t="s">
        <v>160</v>
      </c>
      <c r="V2" s="71" t="s">
        <v>161</v>
      </c>
      <c r="W2" s="72" t="s">
        <v>1</v>
      </c>
      <c r="X2" s="72" t="s">
        <v>162</v>
      </c>
      <c r="Y2" s="72" t="s">
        <v>163</v>
      </c>
      <c r="Z2" s="72" t="s">
        <v>39</v>
      </c>
      <c r="AA2" s="72" t="s">
        <v>8</v>
      </c>
      <c r="AB2" s="72" t="s">
        <v>40</v>
      </c>
      <c r="AC2" s="72" t="s">
        <v>9</v>
      </c>
      <c r="AD2" s="72" t="s">
        <v>10</v>
      </c>
      <c r="AE2" s="72" t="s">
        <v>11</v>
      </c>
      <c r="AF2" s="72" t="s">
        <v>12</v>
      </c>
      <c r="AG2" s="72" t="s">
        <v>5</v>
      </c>
      <c r="AH2" s="72" t="s">
        <v>13</v>
      </c>
      <c r="AI2" s="72" t="s">
        <v>14</v>
      </c>
      <c r="AJ2" s="72" t="s">
        <v>15</v>
      </c>
      <c r="AK2" s="72" t="s">
        <v>16</v>
      </c>
      <c r="AL2" s="72" t="s">
        <v>17</v>
      </c>
      <c r="AM2" s="72" t="s">
        <v>18</v>
      </c>
      <c r="AN2" s="72" t="s">
        <v>19</v>
      </c>
      <c r="AO2" s="72" t="s">
        <v>20</v>
      </c>
      <c r="AP2" s="72" t="s">
        <v>21</v>
      </c>
      <c r="AQ2" s="72" t="s">
        <v>22</v>
      </c>
      <c r="AR2" s="72" t="s">
        <v>23</v>
      </c>
      <c r="AS2" s="72" t="s">
        <v>24</v>
      </c>
      <c r="AT2" s="72" t="s">
        <v>25</v>
      </c>
      <c r="AU2" s="72" t="s">
        <v>26</v>
      </c>
      <c r="AV2" s="72" t="s">
        <v>27</v>
      </c>
      <c r="AW2" s="72" t="s">
        <v>28</v>
      </c>
      <c r="AX2" s="72" t="s">
        <v>29</v>
      </c>
      <c r="AY2" s="72" t="s">
        <v>30</v>
      </c>
      <c r="AZ2" s="72" t="s">
        <v>31</v>
      </c>
      <c r="BA2" s="72" t="s">
        <v>32</v>
      </c>
      <c r="BB2" s="72" t="s">
        <v>33</v>
      </c>
      <c r="BC2" s="72" t="s">
        <v>34</v>
      </c>
      <c r="BD2" s="73" t="s">
        <v>6</v>
      </c>
      <c r="BE2" s="73" t="s">
        <v>7</v>
      </c>
      <c r="BF2" s="73" t="s">
        <v>35</v>
      </c>
      <c r="BG2" s="73" t="s">
        <v>164</v>
      </c>
      <c r="BH2" s="73" t="s">
        <v>37</v>
      </c>
      <c r="BI2" s="73" t="s">
        <v>4</v>
      </c>
      <c r="BJ2" s="73" t="s">
        <v>38</v>
      </c>
      <c r="BK2" s="73" t="s">
        <v>41</v>
      </c>
      <c r="BL2" s="73" t="s">
        <v>42</v>
      </c>
      <c r="BM2" s="73" t="s">
        <v>43</v>
      </c>
      <c r="BN2" s="73" t="s">
        <v>44</v>
      </c>
      <c r="BO2" s="73" t="s">
        <v>45</v>
      </c>
      <c r="BP2" s="73" t="s">
        <v>46</v>
      </c>
      <c r="BQ2" s="73" t="s">
        <v>47</v>
      </c>
      <c r="BR2" s="73" t="s">
        <v>48</v>
      </c>
      <c r="BS2" s="73" t="s">
        <v>49</v>
      </c>
      <c r="BT2" s="73" t="s">
        <v>50</v>
      </c>
      <c r="BU2" s="73" t="s">
        <v>165</v>
      </c>
      <c r="BV2" s="73" t="s">
        <v>52</v>
      </c>
      <c r="BW2" s="73" t="s">
        <v>53</v>
      </c>
    </row>
    <row r="3" spans="1:75" s="101" customFormat="1" ht="80.25" customHeight="1">
      <c r="A3" s="75" t="s">
        <v>166</v>
      </c>
      <c r="B3" s="76">
        <v>2861</v>
      </c>
      <c r="C3" s="77" t="s">
        <v>167</v>
      </c>
      <c r="D3" s="77" t="s">
        <v>168</v>
      </c>
      <c r="E3" s="77" t="s">
        <v>169</v>
      </c>
      <c r="F3" s="77" t="s">
        <v>170</v>
      </c>
      <c r="G3" s="78">
        <v>369520000</v>
      </c>
      <c r="H3" s="77" t="s">
        <v>171</v>
      </c>
      <c r="I3" s="76">
        <v>2035</v>
      </c>
      <c r="J3" s="77" t="s">
        <v>172</v>
      </c>
      <c r="K3" s="78" t="s">
        <v>173</v>
      </c>
      <c r="L3" s="79" t="s">
        <v>174</v>
      </c>
      <c r="M3" s="80" t="s">
        <v>175</v>
      </c>
      <c r="N3" s="80">
        <v>6.5</v>
      </c>
      <c r="O3" s="80">
        <v>4</v>
      </c>
      <c r="P3" s="80">
        <v>8</v>
      </c>
      <c r="Q3" s="80" t="s">
        <v>176</v>
      </c>
      <c r="R3" s="81">
        <v>511911264.69999999</v>
      </c>
      <c r="S3" s="80" t="s">
        <v>66</v>
      </c>
      <c r="T3" s="80"/>
      <c r="U3" s="80"/>
      <c r="V3" s="80" t="s">
        <v>62</v>
      </c>
      <c r="W3" s="82" t="s">
        <v>177</v>
      </c>
      <c r="X3" s="82" t="s">
        <v>178</v>
      </c>
      <c r="Y3" s="83" t="s">
        <v>68</v>
      </c>
      <c r="Z3" s="84" t="s">
        <v>66</v>
      </c>
      <c r="AA3" s="85" t="s">
        <v>58</v>
      </c>
      <c r="AB3" s="83"/>
      <c r="AC3" s="86" t="s">
        <v>167</v>
      </c>
      <c r="AD3" s="86" t="s">
        <v>179</v>
      </c>
      <c r="AE3" s="84"/>
      <c r="AF3" s="87">
        <v>2017</v>
      </c>
      <c r="AG3" s="87">
        <f t="shared" ref="AG3:AG9" si="0">2021-AF3</f>
        <v>4</v>
      </c>
      <c r="AH3" s="88">
        <v>238000000</v>
      </c>
      <c r="AI3" s="89" t="s">
        <v>57</v>
      </c>
      <c r="AJ3" s="85" t="s">
        <v>71</v>
      </c>
      <c r="AK3" s="85" t="s">
        <v>60</v>
      </c>
      <c r="AL3" s="90">
        <v>0</v>
      </c>
      <c r="AM3" s="91" t="s">
        <v>180</v>
      </c>
      <c r="AN3" s="92">
        <v>12000000</v>
      </c>
      <c r="AO3" s="92">
        <v>9600000</v>
      </c>
      <c r="AP3" s="90">
        <v>0</v>
      </c>
      <c r="AQ3" s="90">
        <f t="shared" ref="AQ3:AQ9" si="1">SUM(AO3-AP3)</f>
        <v>9600000</v>
      </c>
      <c r="AR3" s="93" t="s">
        <v>57</v>
      </c>
      <c r="AS3" s="94">
        <f t="shared" ref="AS3:AS9" si="2">SUM(AN3/AH3)</f>
        <v>5.0420168067226892E-2</v>
      </c>
      <c r="AT3" s="94">
        <f t="shared" ref="AT3:AT9" si="3">SUM(AO3/AH3)</f>
        <v>4.0336134453781515E-2</v>
      </c>
      <c r="AU3" s="94">
        <f t="shared" ref="AU3:AU9" si="4">SUM(AP3/AO3)</f>
        <v>0</v>
      </c>
      <c r="AV3" s="95" t="s">
        <v>57</v>
      </c>
      <c r="AW3" s="95" t="s">
        <v>57</v>
      </c>
      <c r="AX3" s="84" t="s">
        <v>63</v>
      </c>
      <c r="AY3" s="84" t="s">
        <v>64</v>
      </c>
      <c r="AZ3" s="84" t="s">
        <v>64</v>
      </c>
      <c r="BA3" s="84"/>
      <c r="BB3" s="84"/>
      <c r="BC3" s="84" t="s">
        <v>172</v>
      </c>
      <c r="BD3" s="96">
        <f>BW3</f>
        <v>4.4520547945205475</v>
      </c>
      <c r="BE3" s="97">
        <f>(BL3-BK3)/365</f>
        <v>4.4520547945205475</v>
      </c>
      <c r="BF3" s="89">
        <v>1</v>
      </c>
      <c r="BG3" s="89"/>
      <c r="BH3" s="89"/>
      <c r="BI3" s="89">
        <f t="shared" ref="BI3:BI9" si="5">SUBTOTAL(9,BF3:BH3)</f>
        <v>1</v>
      </c>
      <c r="BJ3" s="95" t="s">
        <v>57</v>
      </c>
      <c r="BK3" s="98">
        <v>42887</v>
      </c>
      <c r="BL3" s="98">
        <v>44512</v>
      </c>
      <c r="BM3" s="99"/>
      <c r="BN3" s="98"/>
      <c r="BO3" s="99"/>
      <c r="BP3" s="99"/>
      <c r="BQ3" s="99"/>
      <c r="BR3" s="100">
        <f t="shared" ref="BR3:BR9" si="6">(BL3-BK3)/365</f>
        <v>4.4520547945205475</v>
      </c>
      <c r="BS3" s="100" t="s">
        <v>57</v>
      </c>
      <c r="BT3" s="100" t="s">
        <v>57</v>
      </c>
      <c r="BU3" s="100" t="s">
        <v>57</v>
      </c>
      <c r="BV3" s="100" t="s">
        <v>57</v>
      </c>
      <c r="BW3" s="100">
        <f t="shared" ref="BW3:BW9" si="7">SUM(BR3:BV3)</f>
        <v>4.4520547945205475</v>
      </c>
    </row>
    <row r="4" spans="1:75" ht="80.25" customHeight="1">
      <c r="A4" s="102" t="s">
        <v>181</v>
      </c>
      <c r="B4" s="103">
        <v>2840</v>
      </c>
      <c r="C4" s="104" t="s">
        <v>182</v>
      </c>
      <c r="D4" s="104" t="s">
        <v>177</v>
      </c>
      <c r="E4" s="104" t="s">
        <v>111</v>
      </c>
      <c r="F4" s="104" t="s">
        <v>183</v>
      </c>
      <c r="G4" s="105">
        <v>16295000</v>
      </c>
      <c r="H4" s="104">
        <v>40</v>
      </c>
      <c r="I4" s="104">
        <v>2025</v>
      </c>
      <c r="J4" s="104" t="s">
        <v>172</v>
      </c>
      <c r="K4" s="105">
        <v>13036000</v>
      </c>
      <c r="L4" s="79" t="s">
        <v>184</v>
      </c>
      <c r="M4" s="80" t="s">
        <v>171</v>
      </c>
      <c r="N4" s="80" t="s">
        <v>171</v>
      </c>
      <c r="O4" s="80">
        <v>0</v>
      </c>
      <c r="P4" s="80">
        <v>0</v>
      </c>
      <c r="Q4" s="80" t="s">
        <v>185</v>
      </c>
      <c r="R4" s="81"/>
      <c r="S4" s="80" t="s">
        <v>66</v>
      </c>
      <c r="T4" s="80"/>
      <c r="U4" s="106" t="s">
        <v>186</v>
      </c>
      <c r="V4" s="80" t="s">
        <v>187</v>
      </c>
      <c r="W4" s="82" t="s">
        <v>177</v>
      </c>
      <c r="X4" s="82" t="s">
        <v>188</v>
      </c>
      <c r="Y4" s="83" t="s">
        <v>68</v>
      </c>
      <c r="Z4" s="84" t="s">
        <v>66</v>
      </c>
      <c r="AA4" s="85" t="s">
        <v>189</v>
      </c>
      <c r="AB4" s="83"/>
      <c r="AC4" s="86" t="s">
        <v>182</v>
      </c>
      <c r="AD4" s="86" t="s">
        <v>190</v>
      </c>
      <c r="AE4" s="84"/>
      <c r="AF4" s="87">
        <v>2019</v>
      </c>
      <c r="AG4" s="87">
        <f t="shared" si="0"/>
        <v>2</v>
      </c>
      <c r="AH4" s="107">
        <v>16500000</v>
      </c>
      <c r="AI4" s="89" t="s">
        <v>57</v>
      </c>
      <c r="AJ4" s="85" t="s">
        <v>32</v>
      </c>
      <c r="AK4" s="85" t="s">
        <v>32</v>
      </c>
      <c r="AL4" s="90">
        <v>0</v>
      </c>
      <c r="AM4" s="91" t="s">
        <v>184</v>
      </c>
      <c r="AN4" s="92">
        <v>3000000</v>
      </c>
      <c r="AO4" s="92">
        <v>2400000</v>
      </c>
      <c r="AP4" s="90">
        <v>1749494</v>
      </c>
      <c r="AQ4" s="90">
        <f t="shared" si="1"/>
        <v>650506</v>
      </c>
      <c r="AR4" s="93" t="s">
        <v>57</v>
      </c>
      <c r="AS4" s="94">
        <f t="shared" si="2"/>
        <v>0.18181818181818182</v>
      </c>
      <c r="AT4" s="94">
        <f t="shared" si="3"/>
        <v>0.14545454545454545</v>
      </c>
      <c r="AU4" s="94">
        <f t="shared" si="4"/>
        <v>0.72895583333333336</v>
      </c>
      <c r="AV4" s="95" t="s">
        <v>57</v>
      </c>
      <c r="AW4" s="95" t="s">
        <v>57</v>
      </c>
      <c r="AX4" s="84" t="s">
        <v>63</v>
      </c>
      <c r="AY4" s="84"/>
      <c r="AZ4" s="84"/>
      <c r="BA4" s="84" t="s">
        <v>64</v>
      </c>
      <c r="BB4" s="84"/>
      <c r="BC4" s="84" t="s">
        <v>172</v>
      </c>
      <c r="BD4" s="96">
        <f>(BP4-BK4)/365</f>
        <v>2.452054794520548</v>
      </c>
      <c r="BE4" s="97">
        <f>(BP4-BO4)/365</f>
        <v>1.2547945205479452</v>
      </c>
      <c r="BF4" s="89"/>
      <c r="BG4" s="89"/>
      <c r="BH4" s="89"/>
      <c r="BI4" s="89">
        <f t="shared" si="5"/>
        <v>0</v>
      </c>
      <c r="BJ4" s="95"/>
      <c r="BK4" s="98">
        <v>43617</v>
      </c>
      <c r="BL4" s="108" t="s">
        <v>191</v>
      </c>
      <c r="BM4" s="99"/>
      <c r="BN4" s="99">
        <v>36878</v>
      </c>
      <c r="BO4" s="99">
        <v>44054</v>
      </c>
      <c r="BP4" s="98">
        <v>44512</v>
      </c>
      <c r="BQ4" s="98"/>
      <c r="BR4" s="100" t="e">
        <f t="shared" si="6"/>
        <v>#VALUE!</v>
      </c>
      <c r="BS4" s="100" t="e">
        <f>(BN4-BL4)/365</f>
        <v>#VALUE!</v>
      </c>
      <c r="BT4" s="100">
        <f>(BO4-BN4)/365</f>
        <v>19.660273972602738</v>
      </c>
      <c r="BU4" s="100">
        <f>(BP4-BO4)/365</f>
        <v>1.2547945205479452</v>
      </c>
      <c r="BV4" s="100" t="s">
        <v>57</v>
      </c>
      <c r="BW4" s="100" t="e">
        <f t="shared" si="7"/>
        <v>#VALUE!</v>
      </c>
    </row>
    <row r="5" spans="1:75" ht="80.25" customHeight="1">
      <c r="A5" s="102" t="s">
        <v>192</v>
      </c>
      <c r="B5" s="103">
        <v>2833</v>
      </c>
      <c r="C5" s="104" t="s">
        <v>193</v>
      </c>
      <c r="D5" s="104" t="s">
        <v>177</v>
      </c>
      <c r="E5" s="104" t="s">
        <v>169</v>
      </c>
      <c r="F5" s="104" t="s">
        <v>115</v>
      </c>
      <c r="G5" s="105">
        <v>59000000</v>
      </c>
      <c r="H5" s="104">
        <v>51</v>
      </c>
      <c r="I5" s="103">
        <v>2035</v>
      </c>
      <c r="J5" s="104" t="s">
        <v>172</v>
      </c>
      <c r="K5" s="105" t="s">
        <v>173</v>
      </c>
      <c r="L5" s="79" t="s">
        <v>194</v>
      </c>
      <c r="M5" s="80" t="s">
        <v>195</v>
      </c>
      <c r="N5" s="80">
        <v>12.7</v>
      </c>
      <c r="O5" s="80">
        <v>4</v>
      </c>
      <c r="P5" s="80">
        <v>6</v>
      </c>
      <c r="Q5" s="80" t="s">
        <v>185</v>
      </c>
      <c r="R5" s="110"/>
      <c r="S5" s="80" t="s">
        <v>66</v>
      </c>
      <c r="T5" s="80" t="s">
        <v>196</v>
      </c>
      <c r="U5" s="80"/>
      <c r="V5" s="80" t="s">
        <v>197</v>
      </c>
      <c r="W5" s="82" t="s">
        <v>177</v>
      </c>
      <c r="X5" s="82" t="s">
        <v>198</v>
      </c>
      <c r="Y5" s="83" t="s">
        <v>68</v>
      </c>
      <c r="Z5" s="84" t="s">
        <v>66</v>
      </c>
      <c r="AA5" s="85" t="s">
        <v>58</v>
      </c>
      <c r="AB5" s="83"/>
      <c r="AC5" s="86" t="s">
        <v>193</v>
      </c>
      <c r="AD5" s="86" t="s">
        <v>199</v>
      </c>
      <c r="AE5" s="84"/>
      <c r="AF5" s="87">
        <v>2018</v>
      </c>
      <c r="AG5" s="87">
        <f t="shared" si="0"/>
        <v>3</v>
      </c>
      <c r="AH5" s="107">
        <v>59000000</v>
      </c>
      <c r="AI5" s="89" t="s">
        <v>57</v>
      </c>
      <c r="AJ5" s="85" t="s">
        <v>50</v>
      </c>
      <c r="AK5" s="85" t="s">
        <v>31</v>
      </c>
      <c r="AL5" s="90">
        <v>900000</v>
      </c>
      <c r="AM5" s="91" t="s">
        <v>194</v>
      </c>
      <c r="AN5" s="92">
        <v>1000000</v>
      </c>
      <c r="AO5" s="92">
        <v>800000</v>
      </c>
      <c r="AP5" s="90">
        <v>400000</v>
      </c>
      <c r="AQ5" s="90">
        <f t="shared" si="1"/>
        <v>400000</v>
      </c>
      <c r="AR5" s="93" t="s">
        <v>57</v>
      </c>
      <c r="AS5" s="94">
        <f t="shared" si="2"/>
        <v>1.6949152542372881E-2</v>
      </c>
      <c r="AT5" s="94">
        <f t="shared" si="3"/>
        <v>1.3559322033898305E-2</v>
      </c>
      <c r="AU5" s="94">
        <f t="shared" si="4"/>
        <v>0.5</v>
      </c>
      <c r="AV5" s="95" t="s">
        <v>57</v>
      </c>
      <c r="AW5" s="95" t="s">
        <v>57</v>
      </c>
      <c r="AX5" s="84" t="s">
        <v>63</v>
      </c>
      <c r="AY5" s="84"/>
      <c r="AZ5" s="84" t="s">
        <v>64</v>
      </c>
      <c r="BA5" s="84"/>
      <c r="BB5" s="84"/>
      <c r="BC5" s="84" t="s">
        <v>172</v>
      </c>
      <c r="BD5" s="96">
        <f>BW5</f>
        <v>3.4520547945205475</v>
      </c>
      <c r="BE5" s="97">
        <f>(BO5-BN5)/365</f>
        <v>0.19452054794520549</v>
      </c>
      <c r="BF5" s="89"/>
      <c r="BG5" s="89"/>
      <c r="BH5" s="89"/>
      <c r="BI5" s="89">
        <f t="shared" si="5"/>
        <v>0</v>
      </c>
      <c r="BJ5" s="95"/>
      <c r="BK5" s="98">
        <v>43252</v>
      </c>
      <c r="BL5" s="108">
        <v>43601</v>
      </c>
      <c r="BM5" s="99"/>
      <c r="BN5" s="108">
        <v>44441</v>
      </c>
      <c r="BO5" s="111">
        <v>44512</v>
      </c>
      <c r="BP5" s="99"/>
      <c r="BQ5" s="99"/>
      <c r="BR5" s="100">
        <f t="shared" si="6"/>
        <v>0.95616438356164379</v>
      </c>
      <c r="BS5" s="100">
        <f>(BN5-BL5)/365</f>
        <v>2.3013698630136985</v>
      </c>
      <c r="BT5" s="100">
        <f>(BO5-BN5)/365</f>
        <v>0.19452054794520549</v>
      </c>
      <c r="BU5" s="100" t="s">
        <v>57</v>
      </c>
      <c r="BV5" s="100" t="s">
        <v>57</v>
      </c>
      <c r="BW5" s="100">
        <f t="shared" si="7"/>
        <v>3.4520547945205475</v>
      </c>
    </row>
    <row r="6" spans="1:75" ht="80.25" customHeight="1">
      <c r="A6" s="102" t="s">
        <v>200</v>
      </c>
      <c r="B6" s="103">
        <v>2837</v>
      </c>
      <c r="C6" s="104" t="s">
        <v>201</v>
      </c>
      <c r="D6" s="104" t="s">
        <v>177</v>
      </c>
      <c r="E6" s="104" t="s">
        <v>111</v>
      </c>
      <c r="F6" s="104" t="s">
        <v>115</v>
      </c>
      <c r="G6" s="105">
        <v>80000000</v>
      </c>
      <c r="H6" s="104">
        <v>40</v>
      </c>
      <c r="I6" s="103">
        <v>2035</v>
      </c>
      <c r="J6" s="104" t="s">
        <v>172</v>
      </c>
      <c r="K6" s="105" t="s">
        <v>173</v>
      </c>
      <c r="L6" s="112" t="s">
        <v>202</v>
      </c>
      <c r="M6" s="80" t="s">
        <v>203</v>
      </c>
      <c r="N6" s="80">
        <v>18.399999999999999</v>
      </c>
      <c r="O6" s="80">
        <v>4</v>
      </c>
      <c r="P6" s="80">
        <v>6</v>
      </c>
      <c r="Q6" s="80" t="s">
        <v>185</v>
      </c>
      <c r="R6" s="81">
        <v>110827292.59999999</v>
      </c>
      <c r="S6" s="110" t="s">
        <v>204</v>
      </c>
      <c r="T6" s="80"/>
      <c r="U6" s="106" t="s">
        <v>196</v>
      </c>
      <c r="V6" s="80" t="s">
        <v>62</v>
      </c>
      <c r="W6" s="82" t="s">
        <v>177</v>
      </c>
      <c r="X6" s="82" t="s">
        <v>205</v>
      </c>
      <c r="Y6" s="83" t="s">
        <v>56</v>
      </c>
      <c r="Z6" s="84" t="s">
        <v>66</v>
      </c>
      <c r="AA6" s="85" t="s">
        <v>58</v>
      </c>
      <c r="AB6" s="83"/>
      <c r="AC6" s="86" t="s">
        <v>201</v>
      </c>
      <c r="AD6" s="86" t="s">
        <v>206</v>
      </c>
      <c r="AE6" s="84"/>
      <c r="AF6" s="87">
        <v>2019</v>
      </c>
      <c r="AG6" s="87">
        <f t="shared" si="0"/>
        <v>2</v>
      </c>
      <c r="AH6" s="107">
        <v>79800000</v>
      </c>
      <c r="AI6" s="89" t="s">
        <v>57</v>
      </c>
      <c r="AJ6" s="85" t="s">
        <v>50</v>
      </c>
      <c r="AK6" s="85" t="s">
        <v>60</v>
      </c>
      <c r="AL6" s="90">
        <v>0</v>
      </c>
      <c r="AM6" s="91" t="s">
        <v>207</v>
      </c>
      <c r="AN6" s="92">
        <v>1000000</v>
      </c>
      <c r="AO6" s="92">
        <v>800000</v>
      </c>
      <c r="AP6" s="90">
        <v>1200000</v>
      </c>
      <c r="AQ6" s="90">
        <f t="shared" si="1"/>
        <v>-400000</v>
      </c>
      <c r="AR6" s="93" t="s">
        <v>57</v>
      </c>
      <c r="AS6" s="94">
        <f t="shared" si="2"/>
        <v>1.2531328320802004E-2</v>
      </c>
      <c r="AT6" s="94">
        <f t="shared" si="3"/>
        <v>1.0025062656641603E-2</v>
      </c>
      <c r="AU6" s="94">
        <f t="shared" si="4"/>
        <v>1.5</v>
      </c>
      <c r="AV6" s="95" t="s">
        <v>57</v>
      </c>
      <c r="AW6" s="95" t="s">
        <v>57</v>
      </c>
      <c r="AX6" s="84" t="s">
        <v>63</v>
      </c>
      <c r="AY6" s="84" t="s">
        <v>64</v>
      </c>
      <c r="AZ6" s="84" t="s">
        <v>64</v>
      </c>
      <c r="BA6" s="84"/>
      <c r="BB6" s="84"/>
      <c r="BC6" s="84" t="s">
        <v>172</v>
      </c>
      <c r="BD6" s="96">
        <f>BW6</f>
        <v>2.4520547945205475</v>
      </c>
      <c r="BE6" s="97">
        <f>(BO6-BN6)/365</f>
        <v>0.16438356164383561</v>
      </c>
      <c r="BF6" s="89"/>
      <c r="BG6" s="89"/>
      <c r="BH6" s="89"/>
      <c r="BI6" s="89">
        <f t="shared" si="5"/>
        <v>0</v>
      </c>
      <c r="BJ6" s="95"/>
      <c r="BK6" s="98">
        <v>43617</v>
      </c>
      <c r="BL6" s="108">
        <v>43971</v>
      </c>
      <c r="BM6" s="99"/>
      <c r="BN6" s="108">
        <v>44452</v>
      </c>
      <c r="BO6" s="98">
        <v>44512</v>
      </c>
      <c r="BP6" s="113"/>
      <c r="BQ6" s="113"/>
      <c r="BR6" s="100">
        <f t="shared" si="6"/>
        <v>0.96986301369863015</v>
      </c>
      <c r="BS6" s="100">
        <f>(BN6-BL6)/365</f>
        <v>1.3178082191780822</v>
      </c>
      <c r="BT6" s="100">
        <f>(BO6-BN6)/365</f>
        <v>0.16438356164383561</v>
      </c>
      <c r="BU6" s="100" t="s">
        <v>57</v>
      </c>
      <c r="BV6" s="100" t="s">
        <v>57</v>
      </c>
      <c r="BW6" s="100">
        <f t="shared" si="7"/>
        <v>2.4520547945205475</v>
      </c>
    </row>
    <row r="7" spans="1:75" ht="80.25" customHeight="1">
      <c r="A7" s="102" t="s">
        <v>208</v>
      </c>
      <c r="B7" s="103">
        <v>2841</v>
      </c>
      <c r="C7" s="104" t="s">
        <v>209</v>
      </c>
      <c r="D7" s="104" t="s">
        <v>177</v>
      </c>
      <c r="E7" s="104" t="s">
        <v>111</v>
      </c>
      <c r="F7" s="104" t="s">
        <v>115</v>
      </c>
      <c r="G7" s="105">
        <v>132500000</v>
      </c>
      <c r="H7" s="104">
        <v>38</v>
      </c>
      <c r="I7" s="104">
        <v>2035</v>
      </c>
      <c r="J7" s="104" t="s">
        <v>172</v>
      </c>
      <c r="K7" s="105" t="s">
        <v>173</v>
      </c>
      <c r="L7" s="112" t="s">
        <v>210</v>
      </c>
      <c r="M7" s="80" t="s">
        <v>211</v>
      </c>
      <c r="N7" s="80">
        <v>15.6</v>
      </c>
      <c r="O7" s="80">
        <v>4</v>
      </c>
      <c r="P7" s="80">
        <v>6</v>
      </c>
      <c r="Q7" s="80" t="s">
        <v>185</v>
      </c>
      <c r="R7" s="81">
        <v>183557703.40000001</v>
      </c>
      <c r="S7" s="110" t="s">
        <v>212</v>
      </c>
      <c r="T7" s="80" t="s">
        <v>213</v>
      </c>
      <c r="U7" s="80" t="s">
        <v>214</v>
      </c>
      <c r="V7" s="80" t="s">
        <v>62</v>
      </c>
      <c r="W7" s="82" t="s">
        <v>177</v>
      </c>
      <c r="X7" s="82" t="s">
        <v>215</v>
      </c>
      <c r="Y7" s="83" t="s">
        <v>56</v>
      </c>
      <c r="Z7" s="84" t="s">
        <v>66</v>
      </c>
      <c r="AA7" s="85" t="s">
        <v>58</v>
      </c>
      <c r="AB7" s="83"/>
      <c r="AC7" s="86" t="s">
        <v>209</v>
      </c>
      <c r="AD7" s="86" t="s">
        <v>216</v>
      </c>
      <c r="AE7" s="84"/>
      <c r="AF7" s="87">
        <v>2019</v>
      </c>
      <c r="AG7" s="87">
        <f t="shared" si="0"/>
        <v>2</v>
      </c>
      <c r="AH7" s="107">
        <v>184150000</v>
      </c>
      <c r="AI7" s="89">
        <v>2022</v>
      </c>
      <c r="AJ7" s="85" t="s">
        <v>52</v>
      </c>
      <c r="AK7" s="85" t="s">
        <v>217</v>
      </c>
      <c r="AL7" s="90">
        <v>0</v>
      </c>
      <c r="AM7" s="91" t="s">
        <v>218</v>
      </c>
      <c r="AN7" s="92">
        <v>184150000</v>
      </c>
      <c r="AO7" s="92">
        <v>147320000</v>
      </c>
      <c r="AP7" s="90">
        <v>127546569</v>
      </c>
      <c r="AQ7" s="90">
        <f t="shared" si="1"/>
        <v>19773431</v>
      </c>
      <c r="AR7" s="93" t="s">
        <v>57</v>
      </c>
      <c r="AS7" s="94">
        <f t="shared" si="2"/>
        <v>1</v>
      </c>
      <c r="AT7" s="94">
        <f t="shared" si="3"/>
        <v>0.8</v>
      </c>
      <c r="AU7" s="94">
        <f t="shared" si="4"/>
        <v>0.86577904561498775</v>
      </c>
      <c r="AV7" s="95" t="s">
        <v>57</v>
      </c>
      <c r="AW7" s="95" t="s">
        <v>57</v>
      </c>
      <c r="AX7" s="84" t="s">
        <v>219</v>
      </c>
      <c r="AY7" s="84" t="s">
        <v>64</v>
      </c>
      <c r="AZ7" s="84" t="s">
        <v>64</v>
      </c>
      <c r="BA7" s="84"/>
      <c r="BB7" s="84" t="s">
        <v>64</v>
      </c>
      <c r="BC7" s="84" t="s">
        <v>172</v>
      </c>
      <c r="BD7" s="96">
        <f>BW7</f>
        <v>2.4520547945205475</v>
      </c>
      <c r="BE7" s="97" t="s">
        <v>57</v>
      </c>
      <c r="BF7" s="89"/>
      <c r="BG7" s="89"/>
      <c r="BH7" s="89"/>
      <c r="BI7" s="89">
        <f t="shared" si="5"/>
        <v>0</v>
      </c>
      <c r="BJ7" s="95" t="s">
        <v>57</v>
      </c>
      <c r="BK7" s="98">
        <v>43617</v>
      </c>
      <c r="BL7" s="108">
        <v>43971</v>
      </c>
      <c r="BM7" s="114"/>
      <c r="BN7" s="99">
        <v>44186</v>
      </c>
      <c r="BO7" s="99">
        <v>44397</v>
      </c>
      <c r="BP7" s="99">
        <v>44397</v>
      </c>
      <c r="BQ7" s="98">
        <v>44512</v>
      </c>
      <c r="BR7" s="100">
        <f t="shared" si="6"/>
        <v>0.96986301369863015</v>
      </c>
      <c r="BS7" s="100">
        <f>(BN7-BL7)/365</f>
        <v>0.58904109589041098</v>
      </c>
      <c r="BT7" s="100">
        <f>(BO7-BN7)/365</f>
        <v>0.57808219178082187</v>
      </c>
      <c r="BU7" s="100">
        <f>(BP7-BO7)/365</f>
        <v>0</v>
      </c>
      <c r="BV7" s="100">
        <f>(BQ7-BP7)/365</f>
        <v>0.31506849315068491</v>
      </c>
      <c r="BW7" s="100">
        <f t="shared" si="7"/>
        <v>2.4520547945205475</v>
      </c>
    </row>
    <row r="8" spans="1:75" ht="80.25" customHeight="1">
      <c r="A8" s="115" t="s">
        <v>220</v>
      </c>
      <c r="B8" s="116">
        <v>2848</v>
      </c>
      <c r="C8" s="117" t="s">
        <v>62</v>
      </c>
      <c r="D8" s="117" t="s">
        <v>177</v>
      </c>
      <c r="E8" s="117" t="s">
        <v>221</v>
      </c>
      <c r="F8" s="117" t="s">
        <v>222</v>
      </c>
      <c r="G8" s="118">
        <v>10276343</v>
      </c>
      <c r="H8" s="117">
        <v>39</v>
      </c>
      <c r="I8" s="117">
        <v>2035</v>
      </c>
      <c r="J8" s="117" t="s">
        <v>223</v>
      </c>
      <c r="K8" s="118" t="s">
        <v>173</v>
      </c>
      <c r="L8" s="110"/>
      <c r="M8" s="80" t="s">
        <v>224</v>
      </c>
      <c r="N8" s="80">
        <v>0.6</v>
      </c>
      <c r="O8" s="80">
        <v>0</v>
      </c>
      <c r="P8" s="80">
        <v>0</v>
      </c>
      <c r="Q8" s="80" t="s">
        <v>185</v>
      </c>
      <c r="R8" s="81"/>
      <c r="S8" s="110" t="s">
        <v>212</v>
      </c>
      <c r="T8" s="80"/>
      <c r="U8" s="80"/>
      <c r="V8" s="80" t="s">
        <v>62</v>
      </c>
      <c r="W8" s="82" t="s">
        <v>177</v>
      </c>
      <c r="X8" s="119" t="s">
        <v>178</v>
      </c>
      <c r="Y8" s="83" t="s">
        <v>68</v>
      </c>
      <c r="Z8" s="84" t="s">
        <v>66</v>
      </c>
      <c r="AA8" s="85" t="s">
        <v>58</v>
      </c>
      <c r="AB8" s="83"/>
      <c r="AC8" s="86" t="s">
        <v>167</v>
      </c>
      <c r="AD8" s="86" t="s">
        <v>179</v>
      </c>
      <c r="AE8" s="84"/>
      <c r="AF8" s="87">
        <v>2017</v>
      </c>
      <c r="AG8" s="87">
        <f t="shared" si="0"/>
        <v>4</v>
      </c>
      <c r="AH8" s="88">
        <v>238000000</v>
      </c>
      <c r="AI8" s="89" t="s">
        <v>57</v>
      </c>
      <c r="AJ8" s="85" t="s">
        <v>71</v>
      </c>
      <c r="AK8" s="85" t="s">
        <v>60</v>
      </c>
      <c r="AL8" s="90">
        <v>0</v>
      </c>
      <c r="AM8" s="91" t="s">
        <v>180</v>
      </c>
      <c r="AN8" s="92">
        <v>12000000</v>
      </c>
      <c r="AO8" s="92">
        <v>9600000</v>
      </c>
      <c r="AP8" s="90">
        <v>0</v>
      </c>
      <c r="AQ8" s="90">
        <f t="shared" si="1"/>
        <v>9600000</v>
      </c>
      <c r="AR8" s="93" t="s">
        <v>57</v>
      </c>
      <c r="AS8" s="94">
        <f t="shared" si="2"/>
        <v>5.0420168067226892E-2</v>
      </c>
      <c r="AT8" s="94">
        <f t="shared" si="3"/>
        <v>4.0336134453781515E-2</v>
      </c>
      <c r="AU8" s="94">
        <f t="shared" si="4"/>
        <v>0</v>
      </c>
      <c r="AV8" s="95" t="s">
        <v>57</v>
      </c>
      <c r="AW8" s="95" t="s">
        <v>57</v>
      </c>
      <c r="AX8" s="84" t="s">
        <v>63</v>
      </c>
      <c r="AY8" s="84" t="s">
        <v>64</v>
      </c>
      <c r="AZ8" s="84" t="s">
        <v>64</v>
      </c>
      <c r="BA8" s="84"/>
      <c r="BB8" s="84"/>
      <c r="BC8" s="84" t="s">
        <v>172</v>
      </c>
      <c r="BD8" s="96">
        <f>BW8</f>
        <v>4.4520547945205475</v>
      </c>
      <c r="BE8" s="97">
        <f>(BL8-BK8)/365</f>
        <v>4.4520547945205475</v>
      </c>
      <c r="BF8" s="89">
        <v>1</v>
      </c>
      <c r="BG8" s="89"/>
      <c r="BH8" s="89"/>
      <c r="BI8" s="89">
        <f t="shared" si="5"/>
        <v>1</v>
      </c>
      <c r="BJ8" s="95" t="s">
        <v>57</v>
      </c>
      <c r="BK8" s="98">
        <v>42887</v>
      </c>
      <c r="BL8" s="98">
        <v>44512</v>
      </c>
      <c r="BM8" s="99"/>
      <c r="BN8" s="98"/>
      <c r="BO8" s="99"/>
      <c r="BP8" s="99"/>
      <c r="BQ8" s="99"/>
      <c r="BR8" s="100">
        <f t="shared" si="6"/>
        <v>4.4520547945205475</v>
      </c>
      <c r="BS8" s="100" t="s">
        <v>57</v>
      </c>
      <c r="BT8" s="100" t="s">
        <v>57</v>
      </c>
      <c r="BU8" s="100" t="s">
        <v>57</v>
      </c>
      <c r="BV8" s="100" t="s">
        <v>57</v>
      </c>
      <c r="BW8" s="100">
        <f t="shared" si="7"/>
        <v>4.4520547945205475</v>
      </c>
    </row>
    <row r="9" spans="1:75" ht="80.25" customHeight="1">
      <c r="A9" s="102" t="s">
        <v>225</v>
      </c>
      <c r="B9" s="103">
        <v>2850</v>
      </c>
      <c r="C9" s="104" t="s">
        <v>226</v>
      </c>
      <c r="D9" s="104" t="s">
        <v>177</v>
      </c>
      <c r="E9" s="104" t="s">
        <v>221</v>
      </c>
      <c r="F9" s="104" t="s">
        <v>110</v>
      </c>
      <c r="G9" s="105">
        <v>34100000</v>
      </c>
      <c r="H9" s="104">
        <v>19</v>
      </c>
      <c r="I9" s="104">
        <v>2035</v>
      </c>
      <c r="J9" s="104" t="s">
        <v>172</v>
      </c>
      <c r="K9" s="105" t="s">
        <v>173</v>
      </c>
      <c r="L9" s="112" t="s">
        <v>227</v>
      </c>
      <c r="M9" s="80" t="s">
        <v>228</v>
      </c>
      <c r="N9" s="80">
        <v>7.8</v>
      </c>
      <c r="O9" s="80">
        <v>0</v>
      </c>
      <c r="P9" s="80">
        <v>4</v>
      </c>
      <c r="Q9" s="80" t="s">
        <v>185</v>
      </c>
      <c r="R9" s="81">
        <v>47240133.490000002</v>
      </c>
      <c r="S9" s="110" t="s">
        <v>212</v>
      </c>
      <c r="T9" s="80" t="s">
        <v>229</v>
      </c>
      <c r="U9" s="80" t="s">
        <v>230</v>
      </c>
      <c r="V9" s="80" t="s">
        <v>231</v>
      </c>
      <c r="W9" s="82" t="s">
        <v>177</v>
      </c>
      <c r="X9" s="82" t="s">
        <v>232</v>
      </c>
      <c r="Y9" s="83" t="s">
        <v>68</v>
      </c>
      <c r="Z9" s="84" t="s">
        <v>66</v>
      </c>
      <c r="AA9" s="85" t="s">
        <v>233</v>
      </c>
      <c r="AB9" s="83"/>
      <c r="AC9" s="86" t="s">
        <v>226</v>
      </c>
      <c r="AD9" s="86" t="s">
        <v>234</v>
      </c>
      <c r="AE9" s="84"/>
      <c r="AF9" s="87">
        <v>2011</v>
      </c>
      <c r="AG9" s="87">
        <f t="shared" si="0"/>
        <v>10</v>
      </c>
      <c r="AH9" s="107">
        <v>72100000</v>
      </c>
      <c r="AI9" s="89" t="s">
        <v>57</v>
      </c>
      <c r="AJ9" s="85" t="s">
        <v>32</v>
      </c>
      <c r="AK9" s="85" t="s">
        <v>32</v>
      </c>
      <c r="AL9" s="90">
        <v>1280000</v>
      </c>
      <c r="AM9" s="120" t="s">
        <v>235</v>
      </c>
      <c r="AN9" s="92">
        <v>18600000</v>
      </c>
      <c r="AO9" s="92">
        <v>14880000</v>
      </c>
      <c r="AP9" s="90">
        <v>5276679</v>
      </c>
      <c r="AQ9" s="90">
        <f t="shared" si="1"/>
        <v>9603321</v>
      </c>
      <c r="AR9" s="93" t="s">
        <v>57</v>
      </c>
      <c r="AS9" s="94">
        <f t="shared" si="2"/>
        <v>0.2579750346740638</v>
      </c>
      <c r="AT9" s="94">
        <f t="shared" si="3"/>
        <v>0.20638002773925104</v>
      </c>
      <c r="AU9" s="94">
        <f t="shared" si="4"/>
        <v>0.35461552419354841</v>
      </c>
      <c r="AV9" s="95" t="s">
        <v>57</v>
      </c>
      <c r="AW9" s="95" t="s">
        <v>57</v>
      </c>
      <c r="AX9" s="84" t="s">
        <v>63</v>
      </c>
      <c r="AY9" s="84"/>
      <c r="AZ9" s="84"/>
      <c r="BA9" s="84" t="s">
        <v>64</v>
      </c>
      <c r="BB9" s="84"/>
      <c r="BC9" s="84" t="s">
        <v>172</v>
      </c>
      <c r="BD9" s="96">
        <f>BW9</f>
        <v>10.457534246575344</v>
      </c>
      <c r="BE9" s="97">
        <f>(BP9-BO9)/365</f>
        <v>0.14520547945205478</v>
      </c>
      <c r="BF9" s="89"/>
      <c r="BG9" s="89">
        <v>1</v>
      </c>
      <c r="BH9" s="89"/>
      <c r="BI9" s="89">
        <f t="shared" si="5"/>
        <v>1</v>
      </c>
      <c r="BJ9" s="95" t="s">
        <v>57</v>
      </c>
      <c r="BK9" s="98">
        <v>40695</v>
      </c>
      <c r="BL9" s="108">
        <v>42159</v>
      </c>
      <c r="BM9" s="114"/>
      <c r="BN9" s="99">
        <v>43040</v>
      </c>
      <c r="BO9" s="108">
        <v>44459</v>
      </c>
      <c r="BP9" s="111">
        <v>44512</v>
      </c>
      <c r="BQ9" s="99"/>
      <c r="BR9" s="100">
        <f t="shared" si="6"/>
        <v>4.0109589041095894</v>
      </c>
      <c r="BS9" s="100">
        <f>(BN9-BL9)/365</f>
        <v>2.4136986301369863</v>
      </c>
      <c r="BT9" s="100">
        <f>(BO9-BN9)/365</f>
        <v>3.8876712328767122</v>
      </c>
      <c r="BU9" s="100">
        <f>(BP9-BO9)/365</f>
        <v>0.14520547945205478</v>
      </c>
      <c r="BV9" s="100" t="s">
        <v>57</v>
      </c>
      <c r="BW9" s="100">
        <f t="shared" si="7"/>
        <v>10.457534246575344</v>
      </c>
    </row>
    <row r="10" spans="1:75" ht="80.25" customHeight="1">
      <c r="A10" s="102" t="s">
        <v>236</v>
      </c>
      <c r="B10" s="103">
        <v>2849</v>
      </c>
      <c r="C10" s="104" t="s">
        <v>226</v>
      </c>
      <c r="D10" s="104" t="s">
        <v>177</v>
      </c>
      <c r="E10" s="104" t="s">
        <v>221</v>
      </c>
      <c r="F10" s="104" t="s">
        <v>110</v>
      </c>
      <c r="G10" s="105">
        <v>71530000</v>
      </c>
      <c r="H10" s="104">
        <v>17</v>
      </c>
      <c r="I10" s="104">
        <v>2035</v>
      </c>
      <c r="J10" s="104" t="s">
        <v>172</v>
      </c>
      <c r="K10" s="105" t="s">
        <v>173</v>
      </c>
      <c r="L10" s="112" t="s">
        <v>227</v>
      </c>
      <c r="M10" s="80" t="s">
        <v>237</v>
      </c>
      <c r="N10" s="80">
        <v>4.2</v>
      </c>
      <c r="O10" s="80">
        <v>0</v>
      </c>
      <c r="P10" s="80">
        <v>4</v>
      </c>
      <c r="Q10" s="80" t="s">
        <v>185</v>
      </c>
      <c r="R10" s="81">
        <v>99093453.040000007</v>
      </c>
      <c r="S10" s="110" t="s">
        <v>212</v>
      </c>
      <c r="T10" s="80" t="s">
        <v>238</v>
      </c>
      <c r="U10" s="80"/>
      <c r="V10" s="80" t="s">
        <v>239</v>
      </c>
      <c r="W10" s="121"/>
      <c r="X10" s="121"/>
      <c r="Y10" s="121"/>
      <c r="Z10" s="121"/>
      <c r="AA10" s="121"/>
      <c r="AB10" s="121"/>
      <c r="AC10" s="121"/>
      <c r="AD10" s="121" t="s">
        <v>234</v>
      </c>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2"/>
      <c r="BE10" s="121"/>
      <c r="BF10" s="121"/>
      <c r="BG10" s="121"/>
      <c r="BH10" s="121"/>
      <c r="BI10" s="121"/>
      <c r="BJ10" s="121"/>
      <c r="BK10" s="121"/>
      <c r="BL10" s="121"/>
      <c r="BM10" s="121"/>
      <c r="BN10" s="121"/>
      <c r="BO10" s="121"/>
      <c r="BP10" s="121"/>
      <c r="BQ10" s="121"/>
      <c r="BR10" s="121"/>
      <c r="BS10" s="121"/>
      <c r="BT10" s="121"/>
      <c r="BU10" s="121"/>
      <c r="BV10" s="121"/>
      <c r="BW10" s="121"/>
    </row>
    <row r="11" spans="1:75" ht="80.25" customHeight="1">
      <c r="A11" s="115" t="s">
        <v>240</v>
      </c>
      <c r="B11" s="116">
        <v>2851</v>
      </c>
      <c r="C11" s="117" t="s">
        <v>62</v>
      </c>
      <c r="D11" s="117" t="s">
        <v>177</v>
      </c>
      <c r="E11" s="117" t="s">
        <v>221</v>
      </c>
      <c r="F11" s="117" t="s">
        <v>115</v>
      </c>
      <c r="G11" s="118">
        <v>4700000</v>
      </c>
      <c r="H11" s="117">
        <v>31</v>
      </c>
      <c r="I11" s="117">
        <v>2045</v>
      </c>
      <c r="J11" s="117" t="s">
        <v>223</v>
      </c>
      <c r="K11" s="118" t="s">
        <v>173</v>
      </c>
      <c r="L11" s="110"/>
      <c r="M11" s="80" t="s">
        <v>241</v>
      </c>
      <c r="N11" s="80">
        <v>2.6</v>
      </c>
      <c r="O11" s="80">
        <v>3</v>
      </c>
      <c r="P11" s="80">
        <v>4</v>
      </c>
      <c r="Q11" s="80" t="s">
        <v>185</v>
      </c>
      <c r="R11" s="81">
        <v>9638023.6600000001</v>
      </c>
      <c r="S11" s="110" t="s">
        <v>212</v>
      </c>
      <c r="T11" s="80"/>
      <c r="U11" s="80"/>
      <c r="V11" s="80" t="s">
        <v>62</v>
      </c>
      <c r="W11" s="82" t="s">
        <v>242</v>
      </c>
      <c r="X11" s="119" t="s">
        <v>243</v>
      </c>
      <c r="Y11" s="84" t="s">
        <v>68</v>
      </c>
      <c r="Z11" s="84" t="s">
        <v>244</v>
      </c>
      <c r="AA11" s="85" t="s">
        <v>245</v>
      </c>
      <c r="AB11" s="83" t="s">
        <v>246</v>
      </c>
      <c r="AC11" s="85" t="s">
        <v>247</v>
      </c>
      <c r="AD11" s="86">
        <v>132045</v>
      </c>
      <c r="AE11" s="123"/>
      <c r="AF11" s="87"/>
      <c r="AG11" s="87"/>
      <c r="AH11" s="88">
        <v>999200</v>
      </c>
      <c r="AI11" s="89">
        <v>2022</v>
      </c>
      <c r="AJ11" s="85" t="s">
        <v>71</v>
      </c>
      <c r="AK11" s="85" t="s">
        <v>72</v>
      </c>
      <c r="AL11" s="90">
        <v>0</v>
      </c>
      <c r="AM11" s="91" t="s">
        <v>248</v>
      </c>
      <c r="AN11" s="92">
        <v>999200</v>
      </c>
      <c r="AO11" s="92">
        <v>0</v>
      </c>
      <c r="AP11" s="90">
        <v>0</v>
      </c>
      <c r="AQ11" s="90">
        <f>SUM(AO11-AP11)</f>
        <v>0</v>
      </c>
      <c r="AR11" s="93">
        <v>49960</v>
      </c>
      <c r="AS11" s="94">
        <f>SUM(AN11/AH11)</f>
        <v>1</v>
      </c>
      <c r="AT11" s="94">
        <f>SUM(AO11/AH11)</f>
        <v>0</v>
      </c>
      <c r="AU11" s="94" t="s">
        <v>57</v>
      </c>
      <c r="AV11" s="95" t="s">
        <v>62</v>
      </c>
      <c r="AW11" s="95" t="s">
        <v>62</v>
      </c>
      <c r="AX11" s="84" t="s">
        <v>219</v>
      </c>
      <c r="AY11" s="84" t="s">
        <v>64</v>
      </c>
      <c r="AZ11" s="84" t="s">
        <v>64</v>
      </c>
      <c r="BA11" s="84" t="s">
        <v>64</v>
      </c>
      <c r="BB11" s="84" t="s">
        <v>64</v>
      </c>
      <c r="BC11" s="84" t="s">
        <v>249</v>
      </c>
      <c r="BD11" s="96">
        <f>BW11</f>
        <v>0.44931506849315067</v>
      </c>
      <c r="BE11" s="97">
        <f>(BL11-BK11)/365</f>
        <v>0.44931506849315067</v>
      </c>
      <c r="BF11" s="89"/>
      <c r="BG11" s="89"/>
      <c r="BH11" s="89"/>
      <c r="BI11" s="89">
        <f>SUBTOTAL(9,BF11:BH11)</f>
        <v>0</v>
      </c>
      <c r="BJ11" s="95"/>
      <c r="BK11" s="98">
        <v>44348</v>
      </c>
      <c r="BL11" s="98">
        <v>44512</v>
      </c>
      <c r="BM11" s="108"/>
      <c r="BN11" s="108"/>
      <c r="BO11" s="108"/>
      <c r="BP11" s="98"/>
      <c r="BQ11" s="108"/>
      <c r="BR11" s="100">
        <f>(BL11-BK11)/365</f>
        <v>0.44931506849315067</v>
      </c>
      <c r="BS11" s="100" t="s">
        <v>57</v>
      </c>
      <c r="BT11" s="100" t="s">
        <v>57</v>
      </c>
      <c r="BU11" s="100" t="s">
        <v>57</v>
      </c>
      <c r="BV11" s="100" t="s">
        <v>57</v>
      </c>
      <c r="BW11" s="100">
        <f>SUM(BR11:BV11)</f>
        <v>0.44931506849315067</v>
      </c>
    </row>
    <row r="12" spans="1:75" ht="80.25" customHeight="1">
      <c r="A12" s="124" t="s">
        <v>250</v>
      </c>
      <c r="B12" s="125">
        <v>2852</v>
      </c>
      <c r="C12" s="126" t="s">
        <v>251</v>
      </c>
      <c r="D12" s="126" t="s">
        <v>177</v>
      </c>
      <c r="E12" s="126" t="s">
        <v>252</v>
      </c>
      <c r="F12" s="126" t="s">
        <v>115</v>
      </c>
      <c r="G12" s="127">
        <v>84000000</v>
      </c>
      <c r="H12" s="126">
        <v>40</v>
      </c>
      <c r="I12" s="126">
        <v>2045</v>
      </c>
      <c r="J12" s="126" t="s">
        <v>172</v>
      </c>
      <c r="K12" s="127" t="s">
        <v>173</v>
      </c>
      <c r="L12" s="112" t="s">
        <v>253</v>
      </c>
      <c r="M12" s="80" t="s">
        <v>254</v>
      </c>
      <c r="N12" s="80">
        <v>4.8</v>
      </c>
      <c r="O12" s="80">
        <v>4</v>
      </c>
      <c r="P12" s="80">
        <v>6</v>
      </c>
      <c r="Q12" s="80" t="s">
        <v>185</v>
      </c>
      <c r="R12" s="81">
        <v>172254039.90000001</v>
      </c>
      <c r="S12" s="110" t="s">
        <v>212</v>
      </c>
      <c r="T12" s="80" t="s">
        <v>238</v>
      </c>
      <c r="U12" s="80"/>
      <c r="V12" s="80" t="s">
        <v>62</v>
      </c>
      <c r="W12" s="82" t="s">
        <v>177</v>
      </c>
      <c r="X12" s="119" t="s">
        <v>255</v>
      </c>
      <c r="Y12" s="83" t="s">
        <v>256</v>
      </c>
      <c r="Z12" s="84" t="s">
        <v>62</v>
      </c>
      <c r="AA12" s="85" t="s">
        <v>58</v>
      </c>
      <c r="AB12" s="83"/>
      <c r="AC12" s="85" t="s">
        <v>251</v>
      </c>
      <c r="AD12" s="86">
        <v>124263.02</v>
      </c>
      <c r="AE12" s="123"/>
      <c r="AF12" s="87"/>
      <c r="AG12" s="87"/>
      <c r="AH12" s="88">
        <v>85000000</v>
      </c>
      <c r="AI12" s="89" t="s">
        <v>57</v>
      </c>
      <c r="AJ12" s="85" t="s">
        <v>49</v>
      </c>
      <c r="AK12" s="85" t="s">
        <v>31</v>
      </c>
      <c r="AL12" s="90"/>
      <c r="AM12" s="91" t="s">
        <v>257</v>
      </c>
      <c r="AN12" s="92">
        <v>1000000</v>
      </c>
      <c r="AO12" s="92">
        <v>800000</v>
      </c>
      <c r="AP12" s="90">
        <v>0</v>
      </c>
      <c r="AQ12" s="90">
        <f>SUM(AO12-AP12)</f>
        <v>800000</v>
      </c>
      <c r="AR12" s="93" t="s">
        <v>57</v>
      </c>
      <c r="AS12" s="94">
        <f>SUM(AN12/AH12)</f>
        <v>1.1764705882352941E-2</v>
      </c>
      <c r="AT12" s="94">
        <f>SUM(AO12/AH12)</f>
        <v>9.4117647058823521E-3</v>
      </c>
      <c r="AU12" s="94">
        <f>SUM(AP12/AO12)</f>
        <v>0</v>
      </c>
      <c r="AV12" s="95" t="s">
        <v>57</v>
      </c>
      <c r="AW12" s="95" t="s">
        <v>57</v>
      </c>
      <c r="AX12" s="84"/>
      <c r="AY12" s="84"/>
      <c r="AZ12" s="84"/>
      <c r="BA12" s="84"/>
      <c r="BB12" s="84"/>
      <c r="BC12" s="84"/>
      <c r="BD12" s="96">
        <f>BW12</f>
        <v>0</v>
      </c>
      <c r="BE12" s="97">
        <f>(BN12-BL12)/365</f>
        <v>0</v>
      </c>
      <c r="BF12" s="89"/>
      <c r="BG12" s="89"/>
      <c r="BH12" s="89"/>
      <c r="BI12" s="89">
        <f>SUBTOTAL(9,BF12:BH12)</f>
        <v>0</v>
      </c>
      <c r="BJ12" s="95"/>
      <c r="BK12" s="108"/>
      <c r="BL12" s="108"/>
      <c r="BM12" s="108"/>
      <c r="BN12" s="98"/>
      <c r="BO12" s="108"/>
      <c r="BP12" s="98"/>
      <c r="BQ12" s="108"/>
      <c r="BR12" s="100"/>
      <c r="BS12" s="100"/>
      <c r="BT12" s="100"/>
      <c r="BU12" s="100"/>
      <c r="BV12" s="100"/>
      <c r="BW12" s="100"/>
    </row>
    <row r="13" spans="1:75" ht="80.25" customHeight="1">
      <c r="A13" s="128" t="s">
        <v>198</v>
      </c>
      <c r="B13" s="128">
        <v>2833</v>
      </c>
      <c r="C13" s="129" t="s">
        <v>193</v>
      </c>
      <c r="D13" s="129" t="s">
        <v>177</v>
      </c>
      <c r="E13" s="129" t="s">
        <v>258</v>
      </c>
      <c r="F13" s="129" t="s">
        <v>115</v>
      </c>
      <c r="G13" s="130">
        <v>76000000</v>
      </c>
      <c r="H13" s="131"/>
      <c r="I13" s="132"/>
      <c r="J13" s="129"/>
      <c r="K13" s="133"/>
      <c r="L13" s="134" t="s">
        <v>259</v>
      </c>
      <c r="M13" s="129"/>
      <c r="N13" s="129"/>
      <c r="O13" s="129"/>
      <c r="P13" s="129"/>
      <c r="Q13" s="128"/>
      <c r="R13" s="135"/>
      <c r="S13" s="136"/>
      <c r="T13" s="136"/>
      <c r="U13" s="136"/>
      <c r="V13" s="136"/>
      <c r="W13" s="137"/>
      <c r="X13" s="138"/>
      <c r="Y13" s="138"/>
      <c r="Z13" s="139"/>
      <c r="AA13" s="140"/>
      <c r="AB13" s="141"/>
      <c r="AC13" s="138"/>
      <c r="AD13" s="142">
        <v>124263.01</v>
      </c>
      <c r="AE13" s="139"/>
      <c r="AF13" s="143"/>
      <c r="AG13" s="143"/>
      <c r="AH13" s="138"/>
      <c r="AI13" s="144"/>
      <c r="AJ13" s="140"/>
      <c r="AK13" s="140"/>
      <c r="AL13" s="145"/>
      <c r="AM13" s="138"/>
      <c r="AN13" s="146"/>
      <c r="AO13" s="146"/>
      <c r="AP13" s="145"/>
      <c r="AQ13" s="145"/>
      <c r="AR13" s="147"/>
      <c r="AS13" s="148"/>
      <c r="AT13" s="148"/>
      <c r="AU13" s="148"/>
      <c r="AV13" s="149"/>
      <c r="AW13" s="149"/>
      <c r="AX13" s="139"/>
      <c r="AY13" s="139"/>
      <c r="AZ13" s="139"/>
      <c r="BA13" s="139"/>
      <c r="BB13" s="139"/>
      <c r="BC13" s="139"/>
      <c r="BD13" s="150"/>
      <c r="BE13" s="151"/>
      <c r="BF13" s="144"/>
      <c r="BG13" s="144"/>
      <c r="BH13" s="144"/>
      <c r="BI13" s="144"/>
      <c r="BJ13" s="149"/>
      <c r="BK13" s="138"/>
      <c r="BL13" s="138"/>
      <c r="BM13" s="138"/>
      <c r="BN13" s="138"/>
      <c r="BO13" s="152"/>
      <c r="BP13" s="138"/>
      <c r="BQ13" s="138"/>
      <c r="BR13" s="153"/>
      <c r="BS13" s="153"/>
      <c r="BT13" s="153"/>
      <c r="BU13" s="153"/>
      <c r="BV13" s="153"/>
      <c r="BW13" s="153"/>
    </row>
    <row r="14" spans="1:75" ht="80.25" customHeight="1">
      <c r="A14" s="154" t="s">
        <v>232</v>
      </c>
      <c r="B14" s="154" t="s">
        <v>260</v>
      </c>
      <c r="C14" s="121" t="s">
        <v>226</v>
      </c>
      <c r="D14" s="80" t="s">
        <v>177</v>
      </c>
      <c r="E14" s="80" t="s">
        <v>261</v>
      </c>
      <c r="F14" s="80" t="s">
        <v>233</v>
      </c>
      <c r="G14" s="155">
        <v>72100000</v>
      </c>
      <c r="H14" s="156"/>
      <c r="I14" s="157"/>
      <c r="J14" s="80"/>
      <c r="K14" s="110"/>
      <c r="L14" s="112" t="s">
        <v>235</v>
      </c>
      <c r="M14" s="80"/>
      <c r="N14" s="80"/>
      <c r="O14" s="80"/>
      <c r="P14" s="80"/>
      <c r="Q14" s="154"/>
      <c r="R14" s="81"/>
      <c r="S14" s="158"/>
      <c r="T14" s="158"/>
      <c r="U14" s="158"/>
      <c r="V14" s="158"/>
      <c r="W14" s="82"/>
      <c r="X14" s="121"/>
      <c r="Y14" s="121"/>
      <c r="Z14" s="84"/>
      <c r="AA14" s="85"/>
      <c r="AB14" s="83"/>
      <c r="AC14" s="121"/>
      <c r="AD14" s="86" t="s">
        <v>234</v>
      </c>
      <c r="AE14" s="84"/>
      <c r="AF14" s="87"/>
      <c r="AG14" s="87"/>
      <c r="AH14" s="121"/>
      <c r="AI14" s="89"/>
      <c r="AJ14" s="85"/>
      <c r="AK14" s="85"/>
      <c r="AL14" s="90"/>
      <c r="AM14" s="121"/>
      <c r="AN14" s="92"/>
      <c r="AO14" s="92"/>
      <c r="AP14" s="90"/>
      <c r="AQ14" s="90"/>
      <c r="AR14" s="93"/>
      <c r="AS14" s="94"/>
      <c r="AT14" s="94"/>
      <c r="AU14" s="94"/>
      <c r="AV14" s="95"/>
      <c r="AW14" s="95"/>
      <c r="AX14" s="84"/>
      <c r="AY14" s="84"/>
      <c r="AZ14" s="84"/>
      <c r="BA14" s="84"/>
      <c r="BB14" s="84"/>
      <c r="BC14" s="84"/>
      <c r="BD14" s="97"/>
      <c r="BE14" s="97"/>
      <c r="BF14" s="89"/>
      <c r="BG14" s="89"/>
      <c r="BH14" s="89"/>
      <c r="BI14" s="89"/>
      <c r="BJ14" s="95"/>
      <c r="BK14" s="121"/>
      <c r="BL14" s="121"/>
      <c r="BM14" s="121"/>
      <c r="BN14" s="121"/>
      <c r="BO14" s="108"/>
      <c r="BP14" s="121"/>
      <c r="BQ14" s="121"/>
      <c r="BR14" s="100"/>
      <c r="BS14" s="100"/>
      <c r="BT14" s="100"/>
      <c r="BU14" s="100"/>
      <c r="BV14" s="100"/>
      <c r="BW14" s="100"/>
    </row>
    <row r="15" spans="1:75" s="166" customFormat="1" ht="80.25" customHeight="1">
      <c r="A15" s="159"/>
      <c r="B15" s="160"/>
      <c r="C15" s="160"/>
      <c r="D15" s="160"/>
      <c r="E15" s="160"/>
      <c r="F15" s="160"/>
      <c r="G15" s="160"/>
      <c r="H15" s="160"/>
      <c r="I15" s="160"/>
      <c r="J15" s="160"/>
      <c r="K15" s="160"/>
      <c r="L15" s="161"/>
      <c r="M15" s="162"/>
      <c r="N15" s="163"/>
      <c r="O15" s="163"/>
      <c r="P15" s="163"/>
      <c r="Q15" s="164"/>
      <c r="R15" s="162"/>
      <c r="S15" s="165"/>
      <c r="T15" s="165"/>
      <c r="U15" s="165"/>
      <c r="V15" s="165"/>
    </row>
    <row r="16" spans="1:75" ht="80.25" customHeight="1">
      <c r="AE16" s="173"/>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sqref="A1:H1"/>
    </sheetView>
  </sheetViews>
  <sheetFormatPr baseColWidth="10" defaultColWidth="15.83203125" defaultRowHeight="13"/>
  <cols>
    <col min="1" max="1" width="26.6640625" style="175" customWidth="1"/>
    <col min="2" max="2" width="26.83203125" style="175" customWidth="1"/>
    <col min="3" max="3" width="19" style="175" customWidth="1"/>
    <col min="4" max="4" width="24.1640625" style="175" customWidth="1"/>
    <col min="5" max="5" width="28.33203125" style="175" customWidth="1"/>
    <col min="6" max="6" width="32.83203125" style="175" customWidth="1"/>
    <col min="7" max="7" width="35.33203125" style="175" customWidth="1"/>
    <col min="8" max="8" width="62.1640625" style="175" customWidth="1"/>
    <col min="9" max="9" width="26.83203125" style="175" customWidth="1"/>
    <col min="10" max="10" width="18.5" style="175" customWidth="1"/>
    <col min="11" max="11" width="77.6640625" style="175" bestFit="1" customWidth="1"/>
    <col min="12" max="13" width="16.83203125" style="175" customWidth="1"/>
    <col min="14" max="14" width="20.1640625" style="175" customWidth="1"/>
    <col min="15" max="15" width="20" style="175" customWidth="1"/>
    <col min="16" max="16" width="20.33203125" style="175" customWidth="1"/>
    <col min="17" max="16384" width="15.83203125" style="175"/>
  </cols>
  <sheetData>
    <row r="1" spans="1:17" ht="60" customHeight="1">
      <c r="A1" s="327" t="s">
        <v>262</v>
      </c>
      <c r="B1" s="327"/>
      <c r="C1" s="327"/>
      <c r="D1" s="327"/>
      <c r="E1" s="327"/>
      <c r="F1" s="327"/>
      <c r="G1" s="327"/>
      <c r="H1" s="327"/>
      <c r="I1" s="174"/>
      <c r="J1" s="174"/>
      <c r="K1" s="174"/>
      <c r="L1" s="174"/>
      <c r="M1" s="174"/>
      <c r="N1" s="174"/>
      <c r="O1" s="174"/>
      <c r="P1" s="174"/>
      <c r="Q1" s="174"/>
    </row>
    <row r="2" spans="1:17" s="178" customFormat="1" ht="43" customHeight="1">
      <c r="A2" s="176" t="s">
        <v>263</v>
      </c>
      <c r="B2" s="176" t="s">
        <v>2</v>
      </c>
      <c r="C2" s="177" t="s">
        <v>264</v>
      </c>
      <c r="D2" s="177" t="s">
        <v>265</v>
      </c>
      <c r="E2" s="177" t="s">
        <v>1</v>
      </c>
      <c r="F2" s="177" t="s">
        <v>266</v>
      </c>
      <c r="G2" s="177" t="s">
        <v>3</v>
      </c>
      <c r="H2" s="177" t="s">
        <v>78</v>
      </c>
      <c r="I2" s="177" t="s">
        <v>267</v>
      </c>
      <c r="J2" s="177" t="s">
        <v>268</v>
      </c>
      <c r="K2" s="177" t="s">
        <v>77</v>
      </c>
      <c r="L2" s="177" t="s">
        <v>269</v>
      </c>
      <c r="M2" s="177" t="s">
        <v>270</v>
      </c>
      <c r="N2" s="177" t="s">
        <v>271</v>
      </c>
      <c r="O2" s="177" t="s">
        <v>272</v>
      </c>
      <c r="P2" s="177" t="s">
        <v>273</v>
      </c>
      <c r="Q2" s="176" t="s">
        <v>274</v>
      </c>
    </row>
    <row r="3" spans="1:17" s="183" customFormat="1" ht="61.5" customHeight="1">
      <c r="A3" s="179" t="s">
        <v>275</v>
      </c>
      <c r="B3" s="180" t="s">
        <v>198</v>
      </c>
      <c r="C3" s="180" t="s">
        <v>276</v>
      </c>
      <c r="D3" s="180">
        <v>2833</v>
      </c>
      <c r="E3" s="180" t="s">
        <v>177</v>
      </c>
      <c r="F3" s="180">
        <v>124263.01</v>
      </c>
      <c r="G3" s="180" t="s">
        <v>258</v>
      </c>
      <c r="H3" s="181">
        <v>76000000</v>
      </c>
      <c r="I3" s="180" t="s">
        <v>277</v>
      </c>
      <c r="J3" s="181">
        <v>75000000</v>
      </c>
      <c r="K3" s="180" t="s">
        <v>278</v>
      </c>
      <c r="L3" s="181">
        <v>60000000</v>
      </c>
      <c r="M3" s="180" t="s">
        <v>279</v>
      </c>
      <c r="N3" s="180" t="s">
        <v>280</v>
      </c>
      <c r="O3" s="180"/>
      <c r="P3" s="181">
        <v>60000000</v>
      </c>
      <c r="Q3" s="182" t="s">
        <v>52</v>
      </c>
    </row>
    <row r="4" spans="1:17" ht="60" customHeight="1">
      <c r="A4" s="184" t="s">
        <v>226</v>
      </c>
      <c r="B4" s="185" t="s">
        <v>232</v>
      </c>
      <c r="C4" s="186" t="s">
        <v>233</v>
      </c>
      <c r="D4" s="186" t="s">
        <v>260</v>
      </c>
      <c r="E4" s="186" t="s">
        <v>177</v>
      </c>
      <c r="F4" s="186" t="s">
        <v>234</v>
      </c>
      <c r="G4" s="186" t="s">
        <v>80</v>
      </c>
      <c r="H4" s="187">
        <v>72100000</v>
      </c>
      <c r="I4" s="186" t="s">
        <v>281</v>
      </c>
      <c r="J4" s="187">
        <v>18600000</v>
      </c>
      <c r="K4" s="186" t="s">
        <v>282</v>
      </c>
      <c r="L4" s="187">
        <v>4320000</v>
      </c>
      <c r="M4" s="186" t="s">
        <v>283</v>
      </c>
      <c r="N4" s="187">
        <v>6476679</v>
      </c>
      <c r="O4" s="186" t="s">
        <v>284</v>
      </c>
      <c r="P4" s="187">
        <v>-2156679</v>
      </c>
      <c r="Q4" s="186" t="s">
        <v>52</v>
      </c>
    </row>
    <row r="5" spans="1:17" ht="47.25" customHeight="1"/>
    <row r="7" spans="1:17" s="188" customFormat="1" ht="37" customHeight="1">
      <c r="A7" s="328" t="s">
        <v>285</v>
      </c>
      <c r="B7" s="328"/>
      <c r="C7" s="328"/>
      <c r="D7" s="328"/>
      <c r="E7" s="328"/>
      <c r="F7" s="328"/>
      <c r="G7" s="328"/>
      <c r="H7" s="328"/>
      <c r="I7" s="328"/>
      <c r="J7" s="175"/>
    </row>
    <row r="8" spans="1:17" ht="3" customHeight="1">
      <c r="A8" s="328"/>
      <c r="B8" s="328"/>
      <c r="C8" s="328"/>
      <c r="D8" s="328"/>
      <c r="E8" s="328"/>
      <c r="F8" s="328"/>
      <c r="G8" s="328"/>
      <c r="H8" s="328"/>
      <c r="I8" s="328"/>
    </row>
    <row r="9" spans="1:17" ht="12.75" hidden="1" customHeight="1">
      <c r="A9" s="328"/>
      <c r="B9" s="328"/>
      <c r="C9" s="328"/>
      <c r="D9" s="328"/>
      <c r="E9" s="328"/>
      <c r="F9" s="328"/>
      <c r="G9" s="328"/>
      <c r="H9" s="328"/>
      <c r="I9" s="328"/>
    </row>
    <row r="10" spans="1:17" ht="1" hidden="1" customHeight="1">
      <c r="A10" s="328"/>
      <c r="B10" s="328"/>
      <c r="C10" s="328"/>
      <c r="D10" s="328"/>
      <c r="E10" s="328"/>
      <c r="F10" s="328"/>
      <c r="G10" s="328"/>
      <c r="H10" s="328"/>
      <c r="I10" s="328"/>
    </row>
    <row r="11" spans="1:17" ht="8" customHeight="1">
      <c r="A11" s="328"/>
      <c r="B11" s="328"/>
      <c r="C11" s="328"/>
      <c r="D11" s="328"/>
      <c r="E11" s="328"/>
      <c r="F11" s="328"/>
      <c r="G11" s="328"/>
      <c r="H11" s="328"/>
      <c r="I11" s="328"/>
    </row>
    <row r="12" spans="1:17" ht="19" customHeight="1">
      <c r="A12" s="328"/>
      <c r="B12" s="328"/>
      <c r="C12" s="328"/>
      <c r="D12" s="328"/>
      <c r="E12" s="328"/>
      <c r="F12" s="328"/>
      <c r="G12" s="328"/>
      <c r="H12" s="328"/>
      <c r="I12" s="328"/>
    </row>
    <row r="13" spans="1:17">
      <c r="A13" s="183"/>
      <c r="B13" s="183"/>
      <c r="C13" s="183"/>
      <c r="D13" s="183"/>
      <c r="E13" s="183"/>
      <c r="F13" s="183"/>
      <c r="G13" s="183"/>
      <c r="H13" s="183"/>
      <c r="I13" s="183"/>
    </row>
    <row r="14" spans="1:17" ht="60" customHeight="1">
      <c r="A14" s="327" t="s">
        <v>286</v>
      </c>
      <c r="B14" s="327"/>
      <c r="C14" s="327"/>
      <c r="D14" s="327"/>
      <c r="E14" s="327"/>
      <c r="F14" s="327"/>
      <c r="G14" s="327"/>
      <c r="H14" s="327"/>
      <c r="I14" s="174"/>
      <c r="J14" s="174"/>
      <c r="K14" s="174"/>
      <c r="L14" s="174"/>
      <c r="M14" s="174"/>
      <c r="N14" s="174"/>
      <c r="O14" s="174"/>
      <c r="P14" s="174"/>
      <c r="Q14" s="174"/>
    </row>
    <row r="15" spans="1:17" ht="14">
      <c r="A15" s="189" t="s">
        <v>263</v>
      </c>
      <c r="B15" s="190" t="s">
        <v>2</v>
      </c>
      <c r="C15" s="190" t="s">
        <v>264</v>
      </c>
      <c r="D15" s="189" t="s">
        <v>265</v>
      </c>
      <c r="E15" s="189" t="s">
        <v>1</v>
      </c>
      <c r="F15" s="189" t="s">
        <v>266</v>
      </c>
      <c r="G15" s="189" t="s">
        <v>3</v>
      </c>
      <c r="H15" s="189" t="s">
        <v>78</v>
      </c>
      <c r="I15" s="189" t="s">
        <v>267</v>
      </c>
      <c r="J15" s="189" t="s">
        <v>268</v>
      </c>
      <c r="K15" s="189" t="s">
        <v>77</v>
      </c>
      <c r="L15" s="189" t="s">
        <v>269</v>
      </c>
      <c r="M15" s="189" t="s">
        <v>270</v>
      </c>
      <c r="N15" s="189" t="s">
        <v>271</v>
      </c>
      <c r="O15" s="189" t="s">
        <v>272</v>
      </c>
      <c r="P15" s="189" t="s">
        <v>273</v>
      </c>
      <c r="Q15" s="191" t="s">
        <v>274</v>
      </c>
    </row>
    <row r="16" spans="1:17" ht="42">
      <c r="A16" s="192" t="s">
        <v>193</v>
      </c>
      <c r="B16" s="193" t="s">
        <v>198</v>
      </c>
      <c r="C16" s="194" t="s">
        <v>58</v>
      </c>
      <c r="D16" s="194" t="s">
        <v>287</v>
      </c>
      <c r="E16" s="194" t="s">
        <v>177</v>
      </c>
      <c r="F16" s="195">
        <v>124263.01</v>
      </c>
      <c r="G16" s="195" t="s">
        <v>288</v>
      </c>
      <c r="H16" s="196">
        <v>59000000</v>
      </c>
      <c r="I16" s="195" t="s">
        <v>277</v>
      </c>
      <c r="J16" s="196">
        <v>1000000</v>
      </c>
      <c r="K16" s="195" t="s">
        <v>289</v>
      </c>
      <c r="L16" s="196">
        <v>800000</v>
      </c>
      <c r="M16" s="195" t="s">
        <v>279</v>
      </c>
      <c r="N16" s="195" t="s">
        <v>280</v>
      </c>
      <c r="O16" s="197">
        <v>400000</v>
      </c>
      <c r="P16" s="196">
        <v>400000</v>
      </c>
      <c r="Q16" s="198" t="s">
        <v>52</v>
      </c>
    </row>
    <row r="17" spans="1:17" ht="40" customHeight="1">
      <c r="A17" s="199" t="s">
        <v>182</v>
      </c>
      <c r="B17" s="200" t="s">
        <v>188</v>
      </c>
      <c r="C17" s="200" t="s">
        <v>189</v>
      </c>
      <c r="D17" s="200" t="s">
        <v>290</v>
      </c>
      <c r="E17" s="201" t="s">
        <v>177</v>
      </c>
      <c r="F17" s="200">
        <v>101558</v>
      </c>
      <c r="G17" s="200" t="s">
        <v>79</v>
      </c>
      <c r="H17" s="202">
        <v>16500000</v>
      </c>
      <c r="I17" s="200" t="s">
        <v>291</v>
      </c>
      <c r="J17" s="202">
        <v>3000000</v>
      </c>
      <c r="K17" s="200" t="s">
        <v>292</v>
      </c>
      <c r="L17" s="202">
        <v>2400000</v>
      </c>
      <c r="M17" s="200" t="s">
        <v>293</v>
      </c>
      <c r="N17" s="203" t="s">
        <v>280</v>
      </c>
      <c r="O17" s="202">
        <v>1749494</v>
      </c>
      <c r="P17" s="202">
        <v>650506</v>
      </c>
      <c r="Q17" s="204" t="s">
        <v>52</v>
      </c>
    </row>
    <row r="18" spans="1:17" ht="37" customHeight="1">
      <c r="A18" s="205" t="s">
        <v>226</v>
      </c>
      <c r="B18" s="206" t="s">
        <v>232</v>
      </c>
      <c r="C18" s="43" t="s">
        <v>233</v>
      </c>
      <c r="D18" s="43" t="s">
        <v>260</v>
      </c>
      <c r="E18" s="207" t="s">
        <v>177</v>
      </c>
      <c r="F18" s="207" t="s">
        <v>234</v>
      </c>
      <c r="G18" s="207" t="s">
        <v>80</v>
      </c>
      <c r="H18" s="208">
        <v>72100000</v>
      </c>
      <c r="I18" s="207" t="s">
        <v>281</v>
      </c>
      <c r="J18" s="208">
        <v>18600000</v>
      </c>
      <c r="K18" s="207" t="s">
        <v>282</v>
      </c>
      <c r="L18" s="208">
        <v>4320000</v>
      </c>
      <c r="M18" s="207" t="s">
        <v>283</v>
      </c>
      <c r="N18" s="43" t="s">
        <v>284</v>
      </c>
      <c r="O18" s="208">
        <v>6476679</v>
      </c>
      <c r="P18" s="209" t="s">
        <v>294</v>
      </c>
      <c r="Q18" s="207" t="s">
        <v>52</v>
      </c>
    </row>
    <row r="19" spans="1:17">
      <c r="A19" s="210"/>
      <c r="B19" s="211"/>
      <c r="C19" s="212"/>
      <c r="F19" s="183"/>
      <c r="G19" s="183"/>
      <c r="H19" s="183"/>
      <c r="I19" s="183"/>
    </row>
    <row r="20" spans="1:17">
      <c r="A20" s="210"/>
      <c r="B20" s="211"/>
      <c r="C20" s="212"/>
    </row>
    <row r="21" spans="1:17" ht="13" customHeight="1">
      <c r="A21" s="328" t="s">
        <v>295</v>
      </c>
      <c r="B21" s="328"/>
      <c r="C21" s="328"/>
      <c r="D21" s="328"/>
      <c r="E21" s="328"/>
      <c r="F21" s="328"/>
      <c r="G21" s="328"/>
      <c r="H21" s="328"/>
      <c r="I21" s="328"/>
    </row>
    <row r="22" spans="1:17" ht="13" customHeight="1">
      <c r="A22" s="328"/>
      <c r="B22" s="328"/>
      <c r="C22" s="328"/>
      <c r="D22" s="328"/>
      <c r="E22" s="328"/>
      <c r="F22" s="328"/>
      <c r="G22" s="328"/>
      <c r="H22" s="328"/>
      <c r="I22" s="328"/>
    </row>
    <row r="23" spans="1:17" ht="13" customHeight="1">
      <c r="A23" s="328"/>
      <c r="B23" s="328"/>
      <c r="C23" s="328"/>
      <c r="D23" s="328"/>
      <c r="E23" s="328"/>
      <c r="F23" s="328"/>
      <c r="G23" s="328"/>
      <c r="H23" s="328"/>
      <c r="I23" s="328"/>
    </row>
    <row r="24" spans="1:17" ht="13" customHeight="1">
      <c r="A24" s="328"/>
      <c r="B24" s="328"/>
      <c r="C24" s="328"/>
      <c r="D24" s="328"/>
      <c r="E24" s="328"/>
      <c r="F24" s="328"/>
      <c r="G24" s="328"/>
      <c r="H24" s="328"/>
      <c r="I24" s="328"/>
    </row>
    <row r="25" spans="1:17" ht="3" customHeight="1">
      <c r="A25" s="328"/>
      <c r="B25" s="328"/>
      <c r="C25" s="328"/>
      <c r="D25" s="328"/>
      <c r="E25" s="328"/>
      <c r="F25" s="328"/>
      <c r="G25" s="328"/>
      <c r="H25" s="328"/>
      <c r="I25" s="328"/>
    </row>
    <row r="26" spans="1:17" ht="8" customHeight="1">
      <c r="A26" s="328"/>
      <c r="B26" s="328"/>
      <c r="C26" s="328"/>
      <c r="D26" s="328"/>
      <c r="E26" s="328"/>
      <c r="F26" s="328"/>
      <c r="G26" s="328"/>
      <c r="H26" s="328"/>
      <c r="I26" s="328"/>
    </row>
    <row r="27" spans="1:17">
      <c r="A27" s="210"/>
      <c r="B27" s="213"/>
    </row>
    <row r="28" spans="1:17">
      <c r="A28" s="210"/>
      <c r="B28" s="211"/>
    </row>
    <row r="29" spans="1:17">
      <c r="A29" s="210"/>
      <c r="B29" s="213"/>
    </row>
    <row r="30" spans="1:17">
      <c r="A30" s="210"/>
      <c r="B30" s="211"/>
    </row>
    <row r="31" spans="1:17">
      <c r="A31" s="210"/>
      <c r="B31" s="213"/>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2" customWidth="1"/>
    <col min="2" max="2" width="19" style="2" customWidth="1"/>
    <col min="3" max="3" width="15.83203125" style="2" customWidth="1"/>
    <col min="4" max="4" width="27.83203125" style="2" customWidth="1"/>
    <col min="5" max="16384" width="11" style="2"/>
  </cols>
  <sheetData>
    <row r="1" spans="1:5" s="216" customFormat="1" ht="35" customHeight="1">
      <c r="A1" s="214" t="s">
        <v>121</v>
      </c>
      <c r="B1" s="214" t="s">
        <v>296</v>
      </c>
      <c r="C1" s="214" t="s">
        <v>297</v>
      </c>
      <c r="D1" s="214" t="s">
        <v>298</v>
      </c>
      <c r="E1" s="215"/>
    </row>
    <row r="2" spans="1:5" ht="16">
      <c r="A2" s="217">
        <v>1</v>
      </c>
      <c r="B2" s="217" t="s">
        <v>299</v>
      </c>
      <c r="C2" s="217" t="s">
        <v>300</v>
      </c>
      <c r="D2" s="217" t="s">
        <v>301</v>
      </c>
      <c r="E2" s="218"/>
    </row>
    <row r="3" spans="1:5" ht="16">
      <c r="A3" s="217">
        <v>2</v>
      </c>
      <c r="B3" s="217" t="s">
        <v>30</v>
      </c>
      <c r="C3" s="217" t="s">
        <v>302</v>
      </c>
      <c r="D3" s="219" t="s">
        <v>303</v>
      </c>
      <c r="E3" s="218"/>
    </row>
    <row r="4" spans="1:5" ht="16">
      <c r="A4" s="217">
        <v>3</v>
      </c>
      <c r="B4" s="217" t="s">
        <v>31</v>
      </c>
      <c r="C4" s="217" t="s">
        <v>304</v>
      </c>
      <c r="D4" s="217" t="s">
        <v>305</v>
      </c>
      <c r="E4" s="218"/>
    </row>
    <row r="5" spans="1:5" ht="16">
      <c r="A5" s="217">
        <v>4</v>
      </c>
      <c r="B5" s="217" t="s">
        <v>32</v>
      </c>
      <c r="C5" s="217" t="s">
        <v>306</v>
      </c>
      <c r="D5" s="217" t="s">
        <v>307</v>
      </c>
      <c r="E5" s="218"/>
    </row>
    <row r="6" spans="1:5" ht="16">
      <c r="A6" s="217">
        <v>5</v>
      </c>
      <c r="B6" s="217" t="s">
        <v>308</v>
      </c>
      <c r="C6" s="217" t="s">
        <v>309</v>
      </c>
      <c r="D6" s="217" t="s">
        <v>310</v>
      </c>
      <c r="E6" s="218"/>
    </row>
    <row r="7" spans="1:5" ht="16">
      <c r="A7" s="217">
        <v>6</v>
      </c>
      <c r="B7" s="217" t="s">
        <v>311</v>
      </c>
      <c r="C7" s="217" t="s">
        <v>312</v>
      </c>
      <c r="D7" s="217" t="s">
        <v>52</v>
      </c>
      <c r="E7" s="218"/>
    </row>
    <row r="8" spans="1:5" ht="16">
      <c r="A8" s="217">
        <v>7</v>
      </c>
      <c r="B8" s="217" t="s">
        <v>313</v>
      </c>
      <c r="C8" s="217" t="s">
        <v>314</v>
      </c>
      <c r="D8" s="217" t="s">
        <v>315</v>
      </c>
      <c r="E8" s="218"/>
    </row>
    <row r="9" spans="1:5" ht="16">
      <c r="A9" s="217">
        <v>8</v>
      </c>
      <c r="B9" s="217" t="s">
        <v>316</v>
      </c>
      <c r="C9" s="217" t="s">
        <v>317</v>
      </c>
      <c r="D9" s="217" t="s">
        <v>318</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heetViews>
  <sheetFormatPr baseColWidth="10" defaultColWidth="39" defaultRowHeight="64.5" customHeight="1"/>
  <cols>
    <col min="1" max="1" width="39" style="175"/>
    <col min="2" max="2" width="43.83203125" style="175" customWidth="1"/>
    <col min="3" max="16384" width="39" style="175"/>
  </cols>
  <sheetData>
    <row r="1" spans="1:6" s="221" customFormat="1" ht="64.5" customHeight="1">
      <c r="A1" s="220" t="s">
        <v>319</v>
      </c>
      <c r="B1" s="220" t="s">
        <v>298</v>
      </c>
      <c r="C1" s="220" t="s">
        <v>320</v>
      </c>
      <c r="D1" s="220" t="s">
        <v>321</v>
      </c>
      <c r="E1" s="220" t="s">
        <v>322</v>
      </c>
      <c r="F1" s="220" t="s">
        <v>323</v>
      </c>
    </row>
    <row r="2" spans="1:6" ht="64.5" customHeight="1">
      <c r="A2" s="222" t="s">
        <v>324</v>
      </c>
      <c r="B2" s="222" t="s">
        <v>325</v>
      </c>
      <c r="C2" s="222" t="s">
        <v>326</v>
      </c>
      <c r="D2" s="222" t="s">
        <v>327</v>
      </c>
      <c r="E2" s="222" t="s">
        <v>328</v>
      </c>
      <c r="F2" s="223" t="s">
        <v>329</v>
      </c>
    </row>
    <row r="3" spans="1:6" ht="64.5" customHeight="1">
      <c r="A3" s="224" t="s">
        <v>330</v>
      </c>
      <c r="B3" s="224" t="s">
        <v>331</v>
      </c>
      <c r="C3" s="224" t="s">
        <v>326</v>
      </c>
      <c r="D3" s="224" t="s">
        <v>327</v>
      </c>
      <c r="E3" s="224" t="s">
        <v>332</v>
      </c>
      <c r="F3" s="223" t="s">
        <v>329</v>
      </c>
    </row>
    <row r="4" spans="1:6" ht="64.5" customHeight="1">
      <c r="A4" s="222" t="s">
        <v>333</v>
      </c>
      <c r="B4" s="222" t="s">
        <v>334</v>
      </c>
      <c r="C4" s="222" t="s">
        <v>326</v>
      </c>
      <c r="D4" s="222" t="s">
        <v>327</v>
      </c>
      <c r="E4" s="222" t="s">
        <v>332</v>
      </c>
      <c r="F4" s="223" t="s">
        <v>329</v>
      </c>
    </row>
    <row r="5" spans="1:6" ht="66" customHeight="1">
      <c r="A5" s="224" t="s">
        <v>335</v>
      </c>
      <c r="B5" s="224" t="s">
        <v>336</v>
      </c>
      <c r="C5" s="224" t="s">
        <v>326</v>
      </c>
      <c r="D5" s="224" t="s">
        <v>337</v>
      </c>
      <c r="E5" s="224" t="s">
        <v>338</v>
      </c>
      <c r="F5" s="223" t="s">
        <v>329</v>
      </c>
    </row>
    <row r="6" spans="1:6" ht="64.5" customHeight="1">
      <c r="A6" s="222" t="s">
        <v>339</v>
      </c>
      <c r="B6" s="222" t="s">
        <v>340</v>
      </c>
      <c r="C6" s="222" t="s">
        <v>326</v>
      </c>
      <c r="D6" s="222" t="s">
        <v>337</v>
      </c>
      <c r="E6" s="222" t="s">
        <v>338</v>
      </c>
      <c r="F6" s="223" t="s">
        <v>329</v>
      </c>
    </row>
    <row r="7" spans="1:6" ht="64.5" customHeight="1">
      <c r="A7" s="224" t="s">
        <v>341</v>
      </c>
      <c r="B7" s="224" t="s">
        <v>342</v>
      </c>
      <c r="C7" s="224" t="s">
        <v>326</v>
      </c>
      <c r="D7" s="224" t="s">
        <v>337</v>
      </c>
      <c r="E7" s="224" t="s">
        <v>332</v>
      </c>
      <c r="F7" s="223" t="s">
        <v>329</v>
      </c>
    </row>
    <row r="8" spans="1:6" ht="64.5" customHeight="1">
      <c r="A8" s="222" t="s">
        <v>343</v>
      </c>
      <c r="B8" s="222" t="s">
        <v>344</v>
      </c>
      <c r="C8" s="222" t="s">
        <v>326</v>
      </c>
      <c r="D8" s="222" t="s">
        <v>337</v>
      </c>
      <c r="E8" s="222" t="s">
        <v>332</v>
      </c>
      <c r="F8" s="223" t="s">
        <v>329</v>
      </c>
    </row>
    <row r="9" spans="1:6" ht="64.5" customHeight="1">
      <c r="A9" s="224" t="s">
        <v>345</v>
      </c>
      <c r="B9" s="224" t="s">
        <v>346</v>
      </c>
      <c r="C9" s="224" t="s">
        <v>326</v>
      </c>
      <c r="D9" s="224" t="s">
        <v>337</v>
      </c>
      <c r="E9" s="224" t="s">
        <v>338</v>
      </c>
      <c r="F9" s="223" t="s">
        <v>329</v>
      </c>
    </row>
    <row r="10" spans="1:6" ht="64.5" customHeight="1">
      <c r="A10" s="222" t="s">
        <v>347</v>
      </c>
      <c r="B10" s="222" t="s">
        <v>348</v>
      </c>
      <c r="C10" s="222" t="s">
        <v>326</v>
      </c>
      <c r="D10" s="222" t="s">
        <v>337</v>
      </c>
      <c r="E10" s="222" t="s">
        <v>338</v>
      </c>
      <c r="F10" s="223" t="s">
        <v>329</v>
      </c>
    </row>
    <row r="11" spans="1:6" ht="64.5" customHeight="1">
      <c r="A11" s="224" t="s">
        <v>349</v>
      </c>
      <c r="B11" s="224" t="s">
        <v>350</v>
      </c>
      <c r="C11" s="224" t="s">
        <v>326</v>
      </c>
      <c r="D11" s="224" t="s">
        <v>327</v>
      </c>
      <c r="E11" s="224" t="s">
        <v>332</v>
      </c>
      <c r="F11" s="223" t="s">
        <v>329</v>
      </c>
    </row>
    <row r="12" spans="1:6" ht="64.5" customHeight="1">
      <c r="A12" s="222" t="s">
        <v>351</v>
      </c>
      <c r="B12" s="222" t="s">
        <v>352</v>
      </c>
      <c r="C12" s="222" t="s">
        <v>326</v>
      </c>
      <c r="D12" s="222" t="s">
        <v>327</v>
      </c>
      <c r="E12" s="222" t="s">
        <v>332</v>
      </c>
      <c r="F12" s="223" t="s">
        <v>329</v>
      </c>
    </row>
    <row r="13" spans="1:6" ht="64.5" customHeight="1">
      <c r="A13" s="224" t="s">
        <v>353</v>
      </c>
      <c r="B13" s="224" t="s">
        <v>354</v>
      </c>
      <c r="C13" s="224" t="s">
        <v>355</v>
      </c>
      <c r="D13" s="224" t="s">
        <v>177</v>
      </c>
      <c r="E13" s="224" t="s">
        <v>332</v>
      </c>
      <c r="F13" s="223" t="s">
        <v>329</v>
      </c>
    </row>
    <row r="14" spans="1:6" ht="64.5" customHeight="1">
      <c r="A14" s="222" t="s">
        <v>356</v>
      </c>
      <c r="B14" s="222" t="s">
        <v>357</v>
      </c>
      <c r="C14" s="222" t="s">
        <v>326</v>
      </c>
      <c r="D14" s="222" t="s">
        <v>327</v>
      </c>
      <c r="E14" s="222" t="s">
        <v>332</v>
      </c>
      <c r="F14" s="223" t="s">
        <v>329</v>
      </c>
    </row>
    <row r="15" spans="1:6" ht="64.5" customHeight="1">
      <c r="A15" s="224" t="s">
        <v>358</v>
      </c>
      <c r="B15" s="224" t="s">
        <v>359</v>
      </c>
      <c r="C15" s="224" t="s">
        <v>355</v>
      </c>
      <c r="D15" s="224" t="s">
        <v>177</v>
      </c>
      <c r="E15" s="224" t="s">
        <v>332</v>
      </c>
      <c r="F15" s="223" t="s">
        <v>329</v>
      </c>
    </row>
    <row r="16" spans="1:6" ht="64.5" customHeight="1">
      <c r="A16" s="222" t="s">
        <v>65</v>
      </c>
      <c r="B16" s="222" t="s">
        <v>360</v>
      </c>
      <c r="C16" s="222" t="s">
        <v>361</v>
      </c>
      <c r="D16" s="222" t="s">
        <v>361</v>
      </c>
      <c r="E16" s="222"/>
      <c r="F16" s="224"/>
    </row>
    <row r="17" spans="1:6" ht="64.5" customHeight="1">
      <c r="A17" s="224" t="s">
        <v>362</v>
      </c>
      <c r="B17" s="224" t="s">
        <v>363</v>
      </c>
      <c r="C17" s="224" t="s">
        <v>326</v>
      </c>
      <c r="D17" s="224" t="s">
        <v>327</v>
      </c>
      <c r="E17" s="224" t="s">
        <v>338</v>
      </c>
      <c r="F17" s="223" t="s">
        <v>329</v>
      </c>
    </row>
    <row r="18" spans="1:6" ht="64.5" customHeight="1">
      <c r="A18" s="222" t="s">
        <v>364</v>
      </c>
      <c r="B18" s="222" t="s">
        <v>365</v>
      </c>
      <c r="C18" s="222" t="s">
        <v>326</v>
      </c>
      <c r="D18" s="222" t="s">
        <v>327</v>
      </c>
      <c r="E18" s="222" t="s">
        <v>338</v>
      </c>
      <c r="F18" s="223" t="s">
        <v>329</v>
      </c>
    </row>
    <row r="19" spans="1:6" ht="64.5" customHeight="1">
      <c r="A19" s="224" t="s">
        <v>366</v>
      </c>
      <c r="B19" s="224" t="s">
        <v>367</v>
      </c>
      <c r="C19" s="224" t="s">
        <v>326</v>
      </c>
      <c r="D19" s="224" t="s">
        <v>327</v>
      </c>
      <c r="E19" s="224" t="s">
        <v>338</v>
      </c>
      <c r="F19" s="223" t="s">
        <v>329</v>
      </c>
    </row>
    <row r="20" spans="1:6" ht="64.5" customHeight="1">
      <c r="A20" s="222" t="s">
        <v>368</v>
      </c>
      <c r="B20" s="222" t="s">
        <v>369</v>
      </c>
      <c r="C20" s="222" t="s">
        <v>355</v>
      </c>
      <c r="D20" s="222" t="s">
        <v>177</v>
      </c>
      <c r="E20" s="222" t="s">
        <v>332</v>
      </c>
      <c r="F20" s="223" t="s">
        <v>329</v>
      </c>
    </row>
    <row r="21" spans="1:6" ht="64.5" customHeight="1">
      <c r="A21" s="224" t="s">
        <v>370</v>
      </c>
      <c r="B21" s="224" t="s">
        <v>371</v>
      </c>
      <c r="C21" s="224" t="s">
        <v>326</v>
      </c>
      <c r="D21" s="224" t="s">
        <v>327</v>
      </c>
      <c r="E21" s="224" t="s">
        <v>338</v>
      </c>
      <c r="F21" s="223" t="s">
        <v>329</v>
      </c>
    </row>
    <row r="22" spans="1:6" ht="64.5" customHeight="1">
      <c r="A22" s="222" t="s">
        <v>172</v>
      </c>
      <c r="B22" s="222" t="s">
        <v>372</v>
      </c>
      <c r="C22" s="222" t="s">
        <v>326</v>
      </c>
      <c r="D22" s="222" t="s">
        <v>327</v>
      </c>
      <c r="E22" s="222" t="s">
        <v>332</v>
      </c>
      <c r="F22" s="223" t="s">
        <v>329</v>
      </c>
    </row>
    <row r="23" spans="1:6" ht="64.5" customHeight="1">
      <c r="A23" s="224" t="s">
        <v>373</v>
      </c>
      <c r="B23" s="224" t="s">
        <v>374</v>
      </c>
      <c r="C23" s="224" t="s">
        <v>326</v>
      </c>
      <c r="D23" s="224" t="s">
        <v>327</v>
      </c>
      <c r="E23" s="224" t="s">
        <v>332</v>
      </c>
      <c r="F23" s="223" t="s">
        <v>329</v>
      </c>
    </row>
    <row r="24" spans="1:6" ht="64.5" customHeight="1">
      <c r="A24" s="222" t="s">
        <v>375</v>
      </c>
      <c r="B24" s="222" t="s">
        <v>376</v>
      </c>
      <c r="C24" s="222" t="s">
        <v>326</v>
      </c>
      <c r="D24" s="222" t="s">
        <v>327</v>
      </c>
      <c r="E24" s="222" t="s">
        <v>338</v>
      </c>
      <c r="F24" s="223" t="s">
        <v>329</v>
      </c>
    </row>
    <row r="25" spans="1:6" ht="64.5" customHeight="1">
      <c r="A25" s="224" t="s">
        <v>377</v>
      </c>
      <c r="B25" s="224" t="s">
        <v>378</v>
      </c>
      <c r="C25" s="224" t="s">
        <v>355</v>
      </c>
      <c r="D25" s="224" t="s">
        <v>177</v>
      </c>
      <c r="E25" s="224" t="s">
        <v>332</v>
      </c>
      <c r="F25" s="223" t="s">
        <v>329</v>
      </c>
    </row>
    <row r="26" spans="1:6" ht="64.5" customHeight="1">
      <c r="A26" s="222" t="s">
        <v>249</v>
      </c>
      <c r="B26" s="222" t="s">
        <v>379</v>
      </c>
      <c r="C26" s="222" t="s">
        <v>355</v>
      </c>
      <c r="D26" s="222" t="s">
        <v>177</v>
      </c>
      <c r="E26" s="222" t="s">
        <v>332</v>
      </c>
      <c r="F26" s="224"/>
    </row>
    <row r="27" spans="1:6" ht="64.5" customHeight="1">
      <c r="A27" s="224" t="s">
        <v>380</v>
      </c>
      <c r="B27" s="224" t="s">
        <v>381</v>
      </c>
      <c r="C27" s="224" t="s">
        <v>326</v>
      </c>
      <c r="D27" s="224" t="s">
        <v>327</v>
      </c>
      <c r="E27" s="224" t="s">
        <v>332</v>
      </c>
      <c r="F27" s="223" t="s">
        <v>329</v>
      </c>
    </row>
    <row r="28" spans="1:6" ht="64.5" customHeight="1">
      <c r="A28" s="222" t="s">
        <v>382</v>
      </c>
      <c r="B28" s="222" t="s">
        <v>383</v>
      </c>
      <c r="C28" s="222" t="s">
        <v>326</v>
      </c>
      <c r="D28" s="222" t="s">
        <v>327</v>
      </c>
      <c r="E28" s="222" t="s">
        <v>332</v>
      </c>
      <c r="F28" s="223" t="s">
        <v>329</v>
      </c>
    </row>
    <row r="29" spans="1:6" ht="64.5" customHeight="1">
      <c r="A29" s="224" t="s">
        <v>384</v>
      </c>
      <c r="B29" s="224" t="s">
        <v>385</v>
      </c>
      <c r="C29" s="224" t="s">
        <v>326</v>
      </c>
      <c r="D29" s="224" t="s">
        <v>327</v>
      </c>
      <c r="E29" s="224" t="s">
        <v>338</v>
      </c>
      <c r="F29" s="223" t="s">
        <v>329</v>
      </c>
    </row>
    <row r="30" spans="1:6" ht="64.5" customHeight="1">
      <c r="A30" s="222" t="s">
        <v>386</v>
      </c>
      <c r="B30" s="222" t="s">
        <v>387</v>
      </c>
      <c r="C30" s="222" t="s">
        <v>326</v>
      </c>
      <c r="D30" s="222" t="s">
        <v>327</v>
      </c>
      <c r="E30" s="222" t="s">
        <v>338</v>
      </c>
      <c r="F30" s="223" t="s">
        <v>329</v>
      </c>
    </row>
    <row r="31" spans="1:6" ht="64.5" customHeight="1">
      <c r="A31" s="224" t="s">
        <v>388</v>
      </c>
      <c r="B31" s="224" t="s">
        <v>389</v>
      </c>
      <c r="C31" s="224" t="s">
        <v>326</v>
      </c>
      <c r="D31" s="224" t="s">
        <v>327</v>
      </c>
      <c r="E31" s="224" t="s">
        <v>338</v>
      </c>
      <c r="F31" s="223" t="s">
        <v>329</v>
      </c>
    </row>
    <row r="32" spans="1:6" ht="64.5" customHeight="1">
      <c r="A32" s="222" t="s">
        <v>390</v>
      </c>
      <c r="B32" s="222" t="s">
        <v>391</v>
      </c>
      <c r="C32" s="222" t="s">
        <v>326</v>
      </c>
      <c r="D32" s="222" t="s">
        <v>327</v>
      </c>
      <c r="E32" s="222" t="s">
        <v>338</v>
      </c>
      <c r="F32" s="223" t="s">
        <v>329</v>
      </c>
    </row>
    <row r="33" spans="1:6" ht="64.5" customHeight="1">
      <c r="A33" s="224" t="s">
        <v>392</v>
      </c>
      <c r="B33" s="224" t="s">
        <v>393</v>
      </c>
      <c r="C33" s="224" t="s">
        <v>326</v>
      </c>
      <c r="D33" s="224" t="s">
        <v>327</v>
      </c>
      <c r="E33" s="224" t="s">
        <v>338</v>
      </c>
      <c r="F33" s="223" t="s">
        <v>329</v>
      </c>
    </row>
    <row r="34" spans="1:6" ht="64.5" customHeight="1">
      <c r="A34" s="222" t="s">
        <v>394</v>
      </c>
      <c r="B34" s="222" t="s">
        <v>395</v>
      </c>
      <c r="C34" s="222" t="s">
        <v>326</v>
      </c>
      <c r="D34" s="222" t="s">
        <v>327</v>
      </c>
      <c r="E34" s="222" t="s">
        <v>338</v>
      </c>
      <c r="F34" s="224"/>
    </row>
    <row r="35" spans="1:6" ht="64.5" customHeight="1">
      <c r="A35" s="224" t="s">
        <v>396</v>
      </c>
      <c r="B35" s="224" t="s">
        <v>397</v>
      </c>
      <c r="C35" s="224" t="s">
        <v>326</v>
      </c>
      <c r="D35" s="224" t="s">
        <v>327</v>
      </c>
      <c r="E35" s="224" t="s">
        <v>338</v>
      </c>
      <c r="F35" s="224"/>
    </row>
    <row r="39" spans="1:6" ht="64.5" customHeight="1">
      <c r="C39" s="225"/>
      <c r="D39" s="225"/>
    </row>
    <row r="41" spans="1:6" ht="64.5" customHeight="1">
      <c r="C41" s="225"/>
    </row>
    <row r="43" spans="1:6" ht="64.5" customHeight="1">
      <c r="D43" s="226"/>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zoomScale="70" zoomScaleNormal="70" workbookViewId="0"/>
  </sheetViews>
  <sheetFormatPr baseColWidth="10" defaultColWidth="53.5" defaultRowHeight="13"/>
  <cols>
    <col min="1" max="16384" width="53.5" style="2"/>
  </cols>
  <sheetData>
    <row r="1" spans="1:10" s="220" customFormat="1" ht="43" customHeight="1">
      <c r="A1" s="227" t="s">
        <v>398</v>
      </c>
      <c r="B1" s="227" t="s">
        <v>399</v>
      </c>
      <c r="C1" s="227" t="s">
        <v>400</v>
      </c>
      <c r="D1" s="227" t="s">
        <v>401</v>
      </c>
      <c r="E1" s="227" t="s">
        <v>402</v>
      </c>
      <c r="F1" s="227" t="s">
        <v>403</v>
      </c>
      <c r="G1" s="227" t="s">
        <v>404</v>
      </c>
      <c r="H1" s="227" t="s">
        <v>405</v>
      </c>
      <c r="I1" s="227" t="s">
        <v>406</v>
      </c>
      <c r="J1" s="227" t="s">
        <v>407</v>
      </c>
    </row>
    <row r="2" spans="1:10" hidden="1">
      <c r="A2" s="2" t="s">
        <v>408</v>
      </c>
      <c r="B2" s="2" t="s">
        <v>409</v>
      </c>
      <c r="J2" s="2" t="s">
        <v>410</v>
      </c>
    </row>
    <row r="3" spans="1:10" hidden="1">
      <c r="A3" s="2" t="s">
        <v>411</v>
      </c>
      <c r="B3" s="2" t="s">
        <v>409</v>
      </c>
      <c r="C3" s="2" t="s">
        <v>412</v>
      </c>
      <c r="E3" s="2" t="s">
        <v>413</v>
      </c>
      <c r="G3" s="2" t="s">
        <v>414</v>
      </c>
      <c r="H3" s="2" t="s">
        <v>415</v>
      </c>
      <c r="I3" s="2" t="s">
        <v>416</v>
      </c>
      <c r="J3" s="2" t="s">
        <v>417</v>
      </c>
    </row>
    <row r="4" spans="1:10" ht="28" hidden="1">
      <c r="A4" s="2" t="s">
        <v>418</v>
      </c>
      <c r="B4" s="2" t="s">
        <v>409</v>
      </c>
      <c r="C4" s="2" t="s">
        <v>419</v>
      </c>
      <c r="E4" s="2" t="s">
        <v>420</v>
      </c>
      <c r="G4" s="2" t="s">
        <v>421</v>
      </c>
      <c r="H4" s="2" t="s">
        <v>422</v>
      </c>
      <c r="I4" s="2" t="s">
        <v>423</v>
      </c>
      <c r="J4" s="175" t="s">
        <v>424</v>
      </c>
    </row>
    <row r="5" spans="1:10" ht="28" hidden="1">
      <c r="A5" s="2" t="s">
        <v>425</v>
      </c>
      <c r="B5" s="2" t="s">
        <v>409</v>
      </c>
      <c r="C5" s="2" t="s">
        <v>426</v>
      </c>
      <c r="E5" s="2" t="s">
        <v>427</v>
      </c>
      <c r="G5" s="2" t="s">
        <v>428</v>
      </c>
      <c r="H5" s="2" t="s">
        <v>429</v>
      </c>
      <c r="I5" s="2" t="s">
        <v>430</v>
      </c>
      <c r="J5" s="175" t="s">
        <v>431</v>
      </c>
    </row>
    <row r="6" spans="1:10" hidden="1">
      <c r="A6" s="2" t="s">
        <v>432</v>
      </c>
      <c r="B6" s="2" t="s">
        <v>409</v>
      </c>
      <c r="C6" s="2" t="s">
        <v>433</v>
      </c>
      <c r="E6" s="2" t="s">
        <v>434</v>
      </c>
      <c r="G6" s="2" t="s">
        <v>435</v>
      </c>
      <c r="H6" s="2" t="s">
        <v>436</v>
      </c>
      <c r="J6" s="2" t="s">
        <v>437</v>
      </c>
    </row>
    <row r="7" spans="1:10" hidden="1">
      <c r="A7" s="2" t="s">
        <v>438</v>
      </c>
      <c r="B7" s="2" t="s">
        <v>409</v>
      </c>
      <c r="C7" s="2" t="s">
        <v>439</v>
      </c>
      <c r="E7" s="2" t="s">
        <v>440</v>
      </c>
      <c r="G7" s="2" t="s">
        <v>441</v>
      </c>
      <c r="H7" s="2" t="s">
        <v>442</v>
      </c>
      <c r="J7" s="2" t="s">
        <v>443</v>
      </c>
    </row>
    <row r="8" spans="1:10" ht="98" hidden="1">
      <c r="A8" s="2" t="s">
        <v>444</v>
      </c>
      <c r="B8" s="2" t="s">
        <v>409</v>
      </c>
      <c r="C8" s="2" t="s">
        <v>445</v>
      </c>
      <c r="E8" s="2" t="s">
        <v>446</v>
      </c>
      <c r="G8" s="2" t="s">
        <v>447</v>
      </c>
      <c r="H8" s="2" t="s">
        <v>448</v>
      </c>
      <c r="I8" s="2" t="s">
        <v>449</v>
      </c>
      <c r="J8" s="175" t="s">
        <v>450</v>
      </c>
    </row>
    <row r="9" spans="1:10" ht="98" hidden="1">
      <c r="A9" s="2" t="s">
        <v>451</v>
      </c>
      <c r="B9" s="2" t="s">
        <v>452</v>
      </c>
      <c r="C9" s="2" t="s">
        <v>453</v>
      </c>
      <c r="E9" s="2" t="s">
        <v>454</v>
      </c>
      <c r="G9" s="2" t="s">
        <v>455</v>
      </c>
      <c r="H9" s="2" t="s">
        <v>456</v>
      </c>
      <c r="J9" s="175" t="s">
        <v>457</v>
      </c>
    </row>
    <row r="10" spans="1:10" ht="187">
      <c r="A10" s="228" t="s">
        <v>458</v>
      </c>
      <c r="B10" s="228" t="s">
        <v>409</v>
      </c>
      <c r="C10" s="228" t="s">
        <v>459</v>
      </c>
      <c r="D10" s="228"/>
      <c r="E10" s="228" t="s">
        <v>460</v>
      </c>
      <c r="F10" s="228"/>
      <c r="G10" s="228" t="s">
        <v>461</v>
      </c>
      <c r="H10" s="228" t="s">
        <v>462</v>
      </c>
      <c r="I10" s="228" t="s">
        <v>463</v>
      </c>
      <c r="J10" s="228" t="s">
        <v>464</v>
      </c>
    </row>
    <row r="11" spans="1:10" ht="140" hidden="1">
      <c r="A11" s="2" t="s">
        <v>465</v>
      </c>
      <c r="B11" s="2" t="s">
        <v>466</v>
      </c>
      <c r="C11" s="2" t="s">
        <v>467</v>
      </c>
      <c r="E11" s="2" t="s">
        <v>468</v>
      </c>
      <c r="G11" s="2" t="s">
        <v>469</v>
      </c>
      <c r="H11" s="2" t="s">
        <v>470</v>
      </c>
      <c r="J11" s="175" t="s">
        <v>471</v>
      </c>
    </row>
    <row r="12" spans="1:10" ht="85">
      <c r="A12" s="228" t="s">
        <v>472</v>
      </c>
      <c r="B12" s="228" t="s">
        <v>409</v>
      </c>
      <c r="C12" s="228" t="s">
        <v>473</v>
      </c>
      <c r="D12" s="228"/>
      <c r="E12" s="228" t="s">
        <v>474</v>
      </c>
      <c r="F12" s="228"/>
      <c r="G12" s="228" t="s">
        <v>475</v>
      </c>
      <c r="H12" s="228" t="s">
        <v>476</v>
      </c>
      <c r="I12" s="228" t="s">
        <v>477</v>
      </c>
      <c r="J12" s="228" t="s">
        <v>478</v>
      </c>
    </row>
    <row r="13" spans="1:10" hidden="1">
      <c r="A13" s="2" t="s">
        <v>479</v>
      </c>
      <c r="B13" s="2" t="s">
        <v>409</v>
      </c>
      <c r="J13" s="2" t="s">
        <v>480</v>
      </c>
    </row>
    <row r="14" spans="1:10" ht="153">
      <c r="A14" s="228" t="s">
        <v>242</v>
      </c>
      <c r="B14" s="228" t="s">
        <v>409</v>
      </c>
      <c r="C14" s="228" t="s">
        <v>481</v>
      </c>
      <c r="D14" s="228"/>
      <c r="E14" s="228" t="s">
        <v>482</v>
      </c>
      <c r="F14" s="228"/>
      <c r="G14" s="228" t="s">
        <v>483</v>
      </c>
      <c r="H14" s="228" t="s">
        <v>484</v>
      </c>
      <c r="I14" s="228" t="s">
        <v>485</v>
      </c>
      <c r="J14" s="228" t="s">
        <v>486</v>
      </c>
    </row>
    <row r="15" spans="1:10" ht="28" hidden="1">
      <c r="A15" s="2" t="s">
        <v>487</v>
      </c>
      <c r="B15" s="2" t="s">
        <v>409</v>
      </c>
      <c r="C15" s="2" t="s">
        <v>488</v>
      </c>
      <c r="E15" s="2" t="s">
        <v>489</v>
      </c>
      <c r="G15" s="2" t="s">
        <v>490</v>
      </c>
      <c r="H15" s="2" t="s">
        <v>491</v>
      </c>
      <c r="I15" s="2" t="s">
        <v>492</v>
      </c>
      <c r="J15" s="175" t="s">
        <v>493</v>
      </c>
    </row>
    <row r="16" spans="1:10" ht="98" hidden="1">
      <c r="A16" s="2" t="s">
        <v>494</v>
      </c>
      <c r="B16" s="2" t="s">
        <v>409</v>
      </c>
      <c r="C16" s="2" t="s">
        <v>495</v>
      </c>
      <c r="E16" s="2" t="s">
        <v>496</v>
      </c>
      <c r="G16" s="2" t="s">
        <v>497</v>
      </c>
      <c r="H16" s="2" t="s">
        <v>498</v>
      </c>
      <c r="I16" s="2" t="s">
        <v>499</v>
      </c>
      <c r="J16" s="175" t="s">
        <v>500</v>
      </c>
    </row>
    <row r="17" spans="1:10" ht="293" hidden="1">
      <c r="A17" s="2" t="s">
        <v>501</v>
      </c>
      <c r="B17" s="2" t="s">
        <v>502</v>
      </c>
      <c r="C17" s="2" t="s">
        <v>503</v>
      </c>
      <c r="E17" s="2" t="s">
        <v>504</v>
      </c>
      <c r="G17" s="2" t="s">
        <v>505</v>
      </c>
      <c r="H17" s="2" t="s">
        <v>506</v>
      </c>
      <c r="J17" s="175" t="s">
        <v>507</v>
      </c>
    </row>
    <row r="18" spans="1:10" ht="28" hidden="1">
      <c r="A18" s="2" t="s">
        <v>508</v>
      </c>
      <c r="B18" s="2" t="s">
        <v>409</v>
      </c>
      <c r="C18" s="2" t="s">
        <v>509</v>
      </c>
      <c r="E18" s="2" t="s">
        <v>510</v>
      </c>
      <c r="G18" s="2" t="s">
        <v>511</v>
      </c>
      <c r="H18" s="2" t="s">
        <v>512</v>
      </c>
      <c r="J18" s="175" t="s">
        <v>513</v>
      </c>
    </row>
    <row r="19" spans="1:10" ht="196" hidden="1">
      <c r="A19" s="2" t="s">
        <v>514</v>
      </c>
      <c r="B19" s="2" t="s">
        <v>409</v>
      </c>
      <c r="C19" s="2" t="s">
        <v>515</v>
      </c>
      <c r="E19" s="2" t="s">
        <v>516</v>
      </c>
      <c r="G19" s="2" t="s">
        <v>517</v>
      </c>
      <c r="H19" s="2" t="s">
        <v>518</v>
      </c>
      <c r="I19" s="2" t="s">
        <v>519</v>
      </c>
      <c r="J19" s="175" t="s">
        <v>520</v>
      </c>
    </row>
    <row r="20" spans="1:10" ht="28" hidden="1">
      <c r="A20" s="2" t="s">
        <v>521</v>
      </c>
      <c r="B20" s="2" t="s">
        <v>409</v>
      </c>
      <c r="C20" s="2" t="s">
        <v>522</v>
      </c>
      <c r="E20" s="2" t="s">
        <v>523</v>
      </c>
      <c r="G20" s="2" t="s">
        <v>524</v>
      </c>
      <c r="H20" s="2" t="s">
        <v>525</v>
      </c>
      <c r="J20" s="175" t="s">
        <v>526</v>
      </c>
    </row>
    <row r="21" spans="1:10" ht="140" hidden="1">
      <c r="A21" s="2" t="s">
        <v>527</v>
      </c>
      <c r="B21" s="2" t="s">
        <v>409</v>
      </c>
      <c r="C21" s="2" t="s">
        <v>528</v>
      </c>
      <c r="E21" s="2" t="s">
        <v>529</v>
      </c>
      <c r="G21" s="2" t="s">
        <v>530</v>
      </c>
      <c r="H21" s="2" t="s">
        <v>531</v>
      </c>
      <c r="I21" s="2" t="s">
        <v>532</v>
      </c>
      <c r="J21" s="175" t="s">
        <v>533</v>
      </c>
    </row>
    <row r="22" spans="1:10" ht="98" hidden="1">
      <c r="A22" s="2" t="s">
        <v>534</v>
      </c>
      <c r="B22" s="2" t="s">
        <v>452</v>
      </c>
      <c r="C22" s="2" t="s">
        <v>535</v>
      </c>
      <c r="E22" s="2" t="s">
        <v>536</v>
      </c>
      <c r="G22" s="2" t="s">
        <v>537</v>
      </c>
      <c r="H22" s="2" t="s">
        <v>538</v>
      </c>
      <c r="I22" s="2" t="s">
        <v>539</v>
      </c>
      <c r="J22" s="175" t="s">
        <v>540</v>
      </c>
    </row>
    <row r="23" spans="1:10" ht="182" hidden="1">
      <c r="A23" s="2" t="s">
        <v>541</v>
      </c>
      <c r="B23" s="2" t="s">
        <v>452</v>
      </c>
      <c r="J23" s="175" t="s">
        <v>542</v>
      </c>
    </row>
    <row r="24" spans="1:10" hidden="1">
      <c r="A24" s="2" t="s">
        <v>543</v>
      </c>
      <c r="B24" s="2" t="s">
        <v>409</v>
      </c>
      <c r="C24" s="2" t="s">
        <v>544</v>
      </c>
      <c r="E24" s="2" t="s">
        <v>545</v>
      </c>
      <c r="G24" s="2" t="s">
        <v>546</v>
      </c>
      <c r="H24" s="2" t="s">
        <v>547</v>
      </c>
      <c r="I24" s="2" t="s">
        <v>548</v>
      </c>
      <c r="J24" s="2" t="s">
        <v>549</v>
      </c>
    </row>
    <row r="25" spans="1:10" hidden="1">
      <c r="A25" s="2" t="s">
        <v>550</v>
      </c>
      <c r="B25" s="2" t="s">
        <v>409</v>
      </c>
      <c r="J25" s="2" t="s">
        <v>551</v>
      </c>
    </row>
    <row r="26" spans="1:10" ht="102">
      <c r="A26" s="228" t="s">
        <v>552</v>
      </c>
      <c r="B26" s="228" t="s">
        <v>409</v>
      </c>
      <c r="C26" s="228" t="s">
        <v>553</v>
      </c>
      <c r="D26" s="228"/>
      <c r="E26" s="228" t="s">
        <v>554</v>
      </c>
      <c r="F26" s="228"/>
      <c r="G26" s="228" t="s">
        <v>555</v>
      </c>
      <c r="H26" s="228" t="s">
        <v>556</v>
      </c>
      <c r="I26" s="228"/>
      <c r="J26" s="228" t="s">
        <v>557</v>
      </c>
    </row>
    <row r="27" spans="1:10" hidden="1">
      <c r="A27" s="2" t="s">
        <v>558</v>
      </c>
      <c r="B27" s="2" t="s">
        <v>409</v>
      </c>
      <c r="C27" s="2" t="s">
        <v>559</v>
      </c>
      <c r="E27" s="2" t="s">
        <v>560</v>
      </c>
      <c r="G27" s="2" t="s">
        <v>561</v>
      </c>
      <c r="H27" s="2" t="s">
        <v>562</v>
      </c>
      <c r="J27" s="2" t="s">
        <v>563</v>
      </c>
    </row>
    <row r="28" spans="1:10" ht="140" hidden="1">
      <c r="A28" s="2" t="s">
        <v>564</v>
      </c>
      <c r="B28" s="2" t="s">
        <v>452</v>
      </c>
      <c r="J28" s="175" t="s">
        <v>565</v>
      </c>
    </row>
    <row r="29" spans="1:10" ht="168" hidden="1">
      <c r="A29" s="2" t="s">
        <v>566</v>
      </c>
      <c r="B29" s="2" t="s">
        <v>409</v>
      </c>
      <c r="C29" s="2" t="s">
        <v>567</v>
      </c>
      <c r="E29" s="2" t="s">
        <v>440</v>
      </c>
      <c r="G29" s="2" t="s">
        <v>568</v>
      </c>
      <c r="H29" s="2" t="s">
        <v>569</v>
      </c>
      <c r="I29" s="2" t="s">
        <v>570</v>
      </c>
      <c r="J29" s="175" t="s">
        <v>571</v>
      </c>
    </row>
    <row r="30" spans="1:10" ht="28" hidden="1">
      <c r="A30" s="2" t="s">
        <v>572</v>
      </c>
      <c r="B30" s="2" t="s">
        <v>409</v>
      </c>
      <c r="C30" s="2" t="s">
        <v>573</v>
      </c>
      <c r="E30" s="2" t="s">
        <v>574</v>
      </c>
      <c r="G30" s="2" t="s">
        <v>575</v>
      </c>
      <c r="H30" s="2" t="s">
        <v>576</v>
      </c>
      <c r="J30" s="175" t="s">
        <v>577</v>
      </c>
    </row>
    <row r="31" spans="1:10" ht="56" hidden="1">
      <c r="A31" s="2" t="s">
        <v>578</v>
      </c>
      <c r="B31" s="2" t="s">
        <v>409</v>
      </c>
      <c r="C31" s="2" t="s">
        <v>579</v>
      </c>
      <c r="E31" s="2" t="s">
        <v>580</v>
      </c>
      <c r="G31" s="2" t="s">
        <v>581</v>
      </c>
      <c r="H31" s="2" t="s">
        <v>582</v>
      </c>
      <c r="J31" s="175" t="s">
        <v>583</v>
      </c>
    </row>
    <row r="32" spans="1:10" ht="68">
      <c r="A32" s="228" t="s">
        <v>80</v>
      </c>
      <c r="B32" s="228" t="s">
        <v>502</v>
      </c>
      <c r="C32" s="228" t="s">
        <v>584</v>
      </c>
      <c r="D32" s="228"/>
      <c r="E32" s="228" t="s">
        <v>585</v>
      </c>
      <c r="F32" s="228"/>
      <c r="G32" s="228" t="s">
        <v>586</v>
      </c>
      <c r="H32" s="228" t="s">
        <v>587</v>
      </c>
      <c r="I32" s="228"/>
      <c r="J32" s="228" t="s">
        <v>588</v>
      </c>
    </row>
    <row r="33" spans="1:10" ht="409.6">
      <c r="A33" s="228" t="s">
        <v>177</v>
      </c>
      <c r="B33" s="228" t="s">
        <v>589</v>
      </c>
      <c r="C33" s="228" t="s">
        <v>590</v>
      </c>
      <c r="D33" s="228"/>
      <c r="E33" s="228" t="s">
        <v>446</v>
      </c>
      <c r="F33" s="228"/>
      <c r="G33" s="228" t="s">
        <v>591</v>
      </c>
      <c r="H33" s="228" t="s">
        <v>592</v>
      </c>
      <c r="I33" s="228"/>
      <c r="J33" s="228" t="s">
        <v>593</v>
      </c>
    </row>
    <row r="34" spans="1:10" ht="28" hidden="1">
      <c r="A34" s="2" t="s">
        <v>594</v>
      </c>
      <c r="B34" s="2" t="s">
        <v>409</v>
      </c>
      <c r="C34" s="2" t="s">
        <v>595</v>
      </c>
      <c r="E34" s="2" t="s">
        <v>596</v>
      </c>
      <c r="G34" s="2" t="s">
        <v>597</v>
      </c>
      <c r="H34" s="2" t="s">
        <v>598</v>
      </c>
      <c r="J34" s="175" t="s">
        <v>599</v>
      </c>
    </row>
    <row r="35" spans="1:10" hidden="1">
      <c r="A35" s="2" t="s">
        <v>600</v>
      </c>
      <c r="B35" s="2" t="s">
        <v>601</v>
      </c>
      <c r="J35" s="2" t="s">
        <v>602</v>
      </c>
    </row>
    <row r="36" spans="1:10" hidden="1">
      <c r="A36" s="2" t="s">
        <v>603</v>
      </c>
      <c r="B36" s="2" t="s">
        <v>601</v>
      </c>
      <c r="C36" s="2" t="s">
        <v>604</v>
      </c>
      <c r="E36" s="2" t="s">
        <v>605</v>
      </c>
      <c r="G36" s="2" t="s">
        <v>606</v>
      </c>
      <c r="H36" s="2" t="s">
        <v>607</v>
      </c>
      <c r="J36" s="2" t="s">
        <v>608</v>
      </c>
    </row>
    <row r="37" spans="1:10" ht="34">
      <c r="A37" s="228" t="s">
        <v>54</v>
      </c>
      <c r="B37" s="228" t="s">
        <v>409</v>
      </c>
      <c r="C37" s="228" t="s">
        <v>609</v>
      </c>
      <c r="D37" s="228"/>
      <c r="E37" s="228" t="s">
        <v>610</v>
      </c>
      <c r="F37" s="228"/>
      <c r="G37" s="228" t="s">
        <v>611</v>
      </c>
      <c r="H37" s="228" t="s">
        <v>612</v>
      </c>
      <c r="I37" s="228"/>
      <c r="J37" s="228" t="s">
        <v>613</v>
      </c>
    </row>
    <row r="38" spans="1:10" ht="28" hidden="1">
      <c r="A38" s="2" t="s">
        <v>614</v>
      </c>
      <c r="B38" s="2" t="s">
        <v>502</v>
      </c>
      <c r="C38" s="2" t="s">
        <v>615</v>
      </c>
      <c r="E38" s="2" t="s">
        <v>420</v>
      </c>
      <c r="G38" s="2" t="s">
        <v>616</v>
      </c>
      <c r="H38" s="2" t="s">
        <v>617</v>
      </c>
      <c r="J38" s="175" t="s">
        <v>618</v>
      </c>
    </row>
    <row r="39" spans="1:10" ht="84" hidden="1">
      <c r="A39" s="2" t="s">
        <v>619</v>
      </c>
      <c r="B39" s="2" t="s">
        <v>452</v>
      </c>
      <c r="C39" s="2" t="s">
        <v>453</v>
      </c>
      <c r="E39" s="2" t="s">
        <v>454</v>
      </c>
      <c r="G39" s="2" t="s">
        <v>455</v>
      </c>
      <c r="H39" s="2" t="s">
        <v>456</v>
      </c>
      <c r="J39" s="175" t="s">
        <v>620</v>
      </c>
    </row>
    <row r="40" spans="1:10" hidden="1">
      <c r="A40" s="2" t="s">
        <v>621</v>
      </c>
      <c r="B40" s="2" t="s">
        <v>502</v>
      </c>
      <c r="C40" s="2" t="s">
        <v>622</v>
      </c>
      <c r="E40" s="2" t="s">
        <v>623</v>
      </c>
      <c r="G40" s="2" t="s">
        <v>537</v>
      </c>
      <c r="H40" s="2" t="s">
        <v>624</v>
      </c>
      <c r="I40" s="2" t="s">
        <v>625</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zoomScaleNormal="100" workbookViewId="0">
      <selection activeCell="A6" sqref="A6:C6"/>
    </sheetView>
  </sheetViews>
  <sheetFormatPr baseColWidth="10" defaultColWidth="10.83203125" defaultRowHeight="13"/>
  <cols>
    <col min="1" max="1" width="28.6640625" style="101" customWidth="1"/>
    <col min="2" max="2" width="28.83203125" style="101" customWidth="1"/>
    <col min="3" max="3" width="80.1640625" style="101" customWidth="1"/>
    <col min="4" max="16384" width="10.83203125" style="101"/>
  </cols>
  <sheetData>
    <row r="1" spans="1:3" ht="38" customHeight="1">
      <c r="A1" s="229" t="s">
        <v>626</v>
      </c>
      <c r="B1" s="230" t="s">
        <v>298</v>
      </c>
      <c r="C1" s="230" t="s">
        <v>627</v>
      </c>
    </row>
    <row r="2" spans="1:3" ht="108" customHeight="1">
      <c r="A2" s="138" t="s">
        <v>628</v>
      </c>
      <c r="B2" s="138" t="s">
        <v>629</v>
      </c>
      <c r="C2" s="205" t="s">
        <v>630</v>
      </c>
    </row>
    <row r="3" spans="1:3" ht="139" customHeight="1">
      <c r="A3" s="138" t="s">
        <v>631</v>
      </c>
      <c r="B3" s="138" t="s">
        <v>632</v>
      </c>
      <c r="C3" s="205" t="s">
        <v>633</v>
      </c>
    </row>
    <row r="4" spans="1:3" ht="88" customHeight="1">
      <c r="A4" s="138" t="s">
        <v>634</v>
      </c>
      <c r="B4" s="138" t="s">
        <v>635</v>
      </c>
      <c r="C4" s="205" t="s">
        <v>636</v>
      </c>
    </row>
    <row r="5" spans="1:3" ht="70">
      <c r="A5" s="138" t="s">
        <v>637</v>
      </c>
      <c r="B5" s="138" t="s">
        <v>638</v>
      </c>
      <c r="C5" s="205" t="s">
        <v>639</v>
      </c>
    </row>
    <row r="6" spans="1:3" ht="84">
      <c r="A6" s="138" t="s">
        <v>640</v>
      </c>
      <c r="B6" s="138" t="s">
        <v>641</v>
      </c>
      <c r="C6" s="205" t="s">
        <v>642</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14" ma:contentTypeDescription="Create a new document." ma:contentTypeScope="" ma:versionID="a72d1a2fd6b63aecd46f4ce68fbea108">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86ed1faf327b9101618caa122b16ea37"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4A26A5-1967-4B3D-8CAD-64AB29BB1A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CEB60-3509-4BD3-9784-48124491964D}">
  <ds:schemaRefs>
    <ds:schemaRef ds:uri="http://schemas.microsoft.com/sharepoint/v3/contenttype/forms"/>
  </ds:schemaRefs>
</ds:datastoreItem>
</file>

<file path=customXml/itemProps3.xml><?xml version="1.0" encoding="utf-8"?>
<ds:datastoreItem xmlns:ds="http://schemas.openxmlformats.org/officeDocument/2006/customXml" ds:itemID="{E6FB3C83-3352-4CDD-8EB3-2F0C0E1EA15B}">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White House</vt:lpstr>
      <vt:lpstr>TDOT</vt:lpstr>
      <vt:lpstr>SC_TDOT_TIP_23-26</vt:lpstr>
      <vt:lpstr>PhasesOfWork</vt:lpstr>
      <vt:lpstr>Grants&amp;FundingCodeDescriptions</vt:lpstr>
      <vt:lpstr>Sponsor&amp;Organizations</vt:lpstr>
      <vt:lpstr>Databases&amp;Documentation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Johnston</dc:creator>
  <cp:keywords/>
  <dc:description/>
  <cp:lastModifiedBy>Nathan Johnston</cp:lastModifiedBy>
  <cp:revision/>
  <dcterms:created xsi:type="dcterms:W3CDTF">2023-05-09T21:17:51Z</dcterms:created>
  <dcterms:modified xsi:type="dcterms:W3CDTF">2025-02-10T00:16:38Z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0x010100D0E3E88345291D4B9DF37A928212FFA3</vt:lpwstr>
  </property>
  <property fmtid="{D5CDD505-2E9C-101B-9397-08002B2CF9AE}" pid="3" name="Order">
    <vt:r8>8038400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