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namedSheetViews/namedSheetView1.xml" ContentType="application/vnd.ms-excel.namedsheetviews+xml"/>
  <Override PartName="/xl/tables/table5.xml" ContentType="application/vnd.openxmlformats-officedocument.spreadsheetml.table+xml"/>
  <Override PartName="/xl/namedSheetViews/namedSheetView2.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namedSheetViews/namedSheetView3.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namedSheetViews/namedSheetView4.xml" ContentType="application/vnd.ms-excel.namedsheetviews+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E5C1B099-F11C-594D-96AD-85A80FCF2385}" xr6:coauthVersionLast="47" xr6:coauthVersionMax="47" xr10:uidLastSave="{00000000-0000-0000-0000-000000000000}"/>
  <bookViews>
    <workbookView xWindow="0" yWindow="760" windowWidth="30240" windowHeight="17180" xr2:uid="{BE46692F-4F47-2C41-81E3-95B59A83613B}"/>
  </bookViews>
  <sheets>
    <sheet name="Dashboard" sheetId="9" r:id="rId1"/>
    <sheet name="Hendersonville" sheetId="11"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improvescore" localSheetId="0">#REF!</definedName>
    <definedName name="improvescore" localSheetId="7">#REF!</definedName>
    <definedName name="improvescore" localSheetId="1">#REF!</definedName>
    <definedName name="improvescore" localSheetId="2">#REF!</definedName>
    <definedName name="improvescore">#REF!</definedName>
    <definedName name="INFLATE" localSheetId="0">#REF!</definedName>
    <definedName name="INFLATE" localSheetId="7">#REF!</definedName>
    <definedName name="INFLATE" localSheetId="1">#REF!</definedName>
    <definedName name="INFLATE" localSheetId="2">#REF!</definedName>
    <definedName name="INF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1" l="1"/>
  <c r="Y11" i="11"/>
  <c r="X11" i="11"/>
  <c r="V11" i="11"/>
  <c r="G11" i="11"/>
  <c r="F11" i="11"/>
  <c r="D11" i="11"/>
  <c r="BA10" i="11"/>
  <c r="F10" i="11" s="1"/>
  <c r="AV10" i="11"/>
  <c r="Y10" i="11"/>
  <c r="X10" i="11"/>
  <c r="V10" i="11"/>
  <c r="G10" i="11"/>
  <c r="D10" i="11"/>
  <c r="BA9" i="11"/>
  <c r="AW9" i="11"/>
  <c r="AV9" i="11"/>
  <c r="Z9" i="11"/>
  <c r="Y9" i="11"/>
  <c r="X9" i="11"/>
  <c r="V9" i="11"/>
  <c r="G9" i="11"/>
  <c r="F9" i="11"/>
  <c r="E9" i="11"/>
  <c r="D9" i="11"/>
  <c r="AY8" i="11"/>
  <c r="AX8" i="11"/>
  <c r="AW8" i="11"/>
  <c r="AV8" i="11"/>
  <c r="BA8" i="11" s="1"/>
  <c r="F8" i="11" s="1"/>
  <c r="Z8" i="11"/>
  <c r="Y8" i="11"/>
  <c r="X8" i="11"/>
  <c r="V8" i="11"/>
  <c r="E8" i="11"/>
  <c r="D8" i="11"/>
  <c r="BA7" i="11"/>
  <c r="F7" i="11" s="1"/>
  <c r="AV7" i="11"/>
  <c r="Z7" i="11"/>
  <c r="Y7" i="11"/>
  <c r="X7" i="11"/>
  <c r="V7" i="11"/>
  <c r="G7" i="11"/>
  <c r="E7" i="11"/>
  <c r="D7" i="11"/>
  <c r="AZ6" i="11"/>
  <c r="AY6" i="11"/>
  <c r="AX6" i="11"/>
  <c r="AW6" i="11"/>
  <c r="AV6" i="11"/>
  <c r="BA6" i="11" s="1"/>
  <c r="Z6" i="11"/>
  <c r="Y6" i="11"/>
  <c r="X6" i="11"/>
  <c r="V6" i="11"/>
  <c r="F6" i="11"/>
  <c r="E6" i="11"/>
  <c r="D6" i="11"/>
  <c r="AY5" i="11"/>
  <c r="AX5" i="11"/>
  <c r="AW5" i="11"/>
  <c r="AV5" i="11"/>
  <c r="BA5" i="11" s="1"/>
  <c r="Z5" i="11"/>
  <c r="Y5" i="11"/>
  <c r="X5" i="11"/>
  <c r="V5" i="11"/>
  <c r="G5" i="11"/>
  <c r="F5" i="11"/>
  <c r="E5" i="11"/>
  <c r="D5" i="11"/>
  <c r="AW4" i="11"/>
  <c r="AV4" i="11"/>
  <c r="BA4" i="11" s="1"/>
  <c r="F4" i="11" s="1"/>
  <c r="Z4" i="11"/>
  <c r="Y4" i="11"/>
  <c r="X4" i="11"/>
  <c r="V4" i="11"/>
  <c r="G4" i="11"/>
  <c r="E4" i="11"/>
  <c r="D4" i="11"/>
  <c r="BA3" i="11"/>
  <c r="F3" i="11" s="1"/>
  <c r="AX3" i="11"/>
  <c r="AW3" i="11"/>
  <c r="AV3" i="11"/>
  <c r="Z3" i="11"/>
  <c r="Y3" i="11"/>
  <c r="X3" i="11"/>
  <c r="V3" i="11"/>
  <c r="G3" i="11"/>
  <c r="E3" i="11"/>
  <c r="D3" i="11"/>
  <c r="BI12" i="3"/>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BW7" i="3" l="1"/>
  <c r="BD7" i="3" s="1"/>
  <c r="BW9" i="3"/>
  <c r="BD9" i="3" s="1"/>
</calcChain>
</file>

<file path=xl/sharedStrings.xml><?xml version="1.0" encoding="utf-8"?>
<sst xmlns="http://schemas.openxmlformats.org/spreadsheetml/2006/main" count="1753" uniqueCount="690">
  <si>
    <t>Project Delivery Task Force FY 2020-23 TIP Project Tracker (Degrees of Concern)</t>
  </si>
  <si>
    <t>Lead Agency</t>
  </si>
  <si>
    <t>Project Name</t>
  </si>
  <si>
    <t>County</t>
  </si>
  <si>
    <t>Degrees of Concern</t>
  </si>
  <si>
    <t>Years Programmed</t>
  </si>
  <si>
    <t>Development 
Duration</t>
  </si>
  <si>
    <t>Inactivity 
Duration</t>
  </si>
  <si>
    <t>Improvement Type</t>
  </si>
  <si>
    <t>MPO TIP #</t>
  </si>
  <si>
    <t>TDOT PIN #</t>
  </si>
  <si>
    <t>PINI #</t>
  </si>
  <si>
    <t>Year Entered TIP</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</si>
  <si>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</si>
  <si>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</si>
  <si>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</si>
  <si>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</si>
  <si>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</si>
  <si>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</si>
  <si>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</si>
  <si>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</si>
  <si>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</si>
  <si>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</si>
  <si>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</si>
  <si>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</si>
  <si>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</si>
  <si>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</si>
  <si>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</si>
  <si>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</si>
  <si>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</si>
  <si>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</si>
  <si>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</si>
  <si>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</si>
  <si>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</si>
  <si>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</si>
  <si>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Inactivity</t>
  </si>
  <si>
    <t>Years Programmed2</t>
  </si>
  <si>
    <t>Obligation Past Due</t>
  </si>
  <si>
    <t>Assurance of Match</t>
  </si>
  <si>
    <t>Analyze</t>
  </si>
  <si>
    <t>Program Type</t>
  </si>
  <si>
    <t>TIP START</t>
  </si>
  <si>
    <t>NTP
NEPA</t>
  </si>
  <si>
    <t>NEPA Approved</t>
  </si>
  <si>
    <t>NTP 
Design</t>
  </si>
  <si>
    <t>NTP
ROW</t>
  </si>
  <si>
    <t>NTP CONST</t>
  </si>
  <si>
    <t>COMPLETE</t>
  </si>
  <si>
    <t>Pre NEPA</t>
  </si>
  <si>
    <t>NEPA</t>
  </si>
  <si>
    <t>Design</t>
  </si>
  <si>
    <t>ROW3</t>
  </si>
  <si>
    <t>Construction</t>
  </si>
  <si>
    <t>Total Years</t>
  </si>
  <si>
    <t>Goodlettsville</t>
  </si>
  <si>
    <t>Sumner</t>
  </si>
  <si>
    <t>Road Upgrades</t>
  </si>
  <si>
    <t>CONSTRUCTION</t>
  </si>
  <si>
    <t>Yes</t>
  </si>
  <si>
    <t>2</t>
  </si>
  <si>
    <t>Y</t>
  </si>
  <si>
    <t>U-STBG</t>
  </si>
  <si>
    <t>N/A</t>
  </si>
  <si>
    <t>Sidewalks</t>
  </si>
  <si>
    <t>TAP</t>
  </si>
  <si>
    <t>No</t>
  </si>
  <si>
    <t>ITS</t>
  </si>
  <si>
    <t>CMAQ</t>
  </si>
  <si>
    <t>Local Projects</t>
  </si>
  <si>
    <t>TIP ID#</t>
  </si>
  <si>
    <t>Improvement</t>
  </si>
  <si>
    <t>Location</t>
  </si>
  <si>
    <t>Total Cost</t>
  </si>
  <si>
    <t>2018-12-054</t>
  </si>
  <si>
    <t>I-65 Widening from Rivergate Parkway to near Blue Star Road (US31W)</t>
  </si>
  <si>
    <t>Road Widening</t>
  </si>
  <si>
    <t>Multi-County</t>
  </si>
  <si>
    <t>TDOT</t>
  </si>
  <si>
    <t>Sumner County</t>
  </si>
  <si>
    <t>2045_RTP_Projects_Submitted</t>
  </si>
  <si>
    <t>Project Description</t>
  </si>
  <si>
    <t>Programming Information</t>
  </si>
  <si>
    <t>Priority</t>
  </si>
  <si>
    <t>APP ID</t>
  </si>
  <si>
    <t>PROJECT NAME</t>
  </si>
  <si>
    <t>IMPROVEMENT TYPE</t>
  </si>
  <si>
    <t>APPLICANT</t>
  </si>
  <si>
    <t>COUNTY</t>
  </si>
  <si>
    <t>RTP ID</t>
  </si>
  <si>
    <t>TIP#</t>
  </si>
  <si>
    <t>COST
(2020)</t>
  </si>
  <si>
    <t>DESIRED
HORIZON</t>
  </si>
  <si>
    <t>SOGR
(20 MAX)</t>
  </si>
  <si>
    <t>SFTY
(30 MAX)</t>
  </si>
  <si>
    <t>CONG
(15 MAX)</t>
  </si>
  <si>
    <t>ECON
(15 MAX)</t>
  </si>
  <si>
    <t>ENVT
(10 MAX)</t>
  </si>
  <si>
    <t>ALGN
(10 MAX)</t>
  </si>
  <si>
    <t>TOTAL
(100 MAX)</t>
  </si>
  <si>
    <t>RANK</t>
  </si>
  <si>
    <t>TIER</t>
  </si>
  <si>
    <t>LOCAL</t>
  </si>
  <si>
    <t>Roadway Reconstruct</t>
  </si>
  <si>
    <t>2025</t>
  </si>
  <si>
    <t>****</t>
  </si>
  <si>
    <t>Roadway Multi-modal</t>
  </si>
  <si>
    <t>Su</t>
  </si>
  <si>
    <t>Da,Su</t>
  </si>
  <si>
    <t>***</t>
  </si>
  <si>
    <t>Intersection Improvements</t>
  </si>
  <si>
    <t>Roadway Widening</t>
  </si>
  <si>
    <t>Roadway Traffic Operations</t>
  </si>
  <si>
    <t>**</t>
  </si>
  <si>
    <t>*</t>
  </si>
  <si>
    <t>ID</t>
  </si>
  <si>
    <t>Applicant</t>
  </si>
  <si>
    <t>Proposal</t>
  </si>
  <si>
    <t>Score</t>
  </si>
  <si>
    <t>SOGR</t>
  </si>
  <si>
    <t>SFTY</t>
  </si>
  <si>
    <t>CONG</t>
  </si>
  <si>
    <t>ECON</t>
  </si>
  <si>
    <t>ENVT</t>
  </si>
  <si>
    <t>ALGN</t>
  </si>
  <si>
    <t>TIP ID</t>
  </si>
  <si>
    <t>Est. $$
(Millions)</t>
  </si>
  <si>
    <t>-</t>
  </si>
  <si>
    <t>+</t>
  </si>
  <si>
    <t>=</t>
  </si>
  <si>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</si>
  <si>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</si>
  <si>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</si>
  <si>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</si>
  <si>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</si>
  <si>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</si>
  <si>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</si>
  <si>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</si>
  <si>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</si>
  <si>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</si>
  <si>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PROPOSAL-TYPE</t>
  </si>
  <si>
    <t xml:space="preserve">  COST
ESTIMATE </t>
  </si>
  <si>
    <t>SCORE</t>
  </si>
  <si>
    <t>HORIZON</t>
  </si>
  <si>
    <t xml:space="preserve">
GRANT</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</si>
  <si>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</si>
  <si>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</si>
  <si>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</si>
  <si>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</si>
  <si>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</si>
  <si>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</si>
  <si>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</si>
  <si>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</si>
  <si>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</si>
  <si>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</si>
  <si>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</si>
  <si>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Project Name2</t>
  </si>
  <si>
    <t>County3</t>
  </si>
  <si>
    <t>Years Programmed4</t>
  </si>
  <si>
    <t>ROW5</t>
  </si>
  <si>
    <t>Northeast Corridor (Vietnam Veterans-SR 386) Transit/Managed Lanes to SR 109 (Section 1, Section 2A)</t>
  </si>
  <si>
    <t>2017-52-037</t>
  </si>
  <si>
    <t>GNRC/TDOT</t>
  </si>
  <si>
    <t>n/a</t>
  </si>
  <si>
    <t>NHPP</t>
  </si>
  <si>
    <t xml:space="preserve"> $                            -  </t>
  </si>
  <si>
    <t>http://tipapp.nashvillempo.org/MPO_TIPApp_2326/TipProjectInfo.aspx?tipprojectid=944</t>
  </si>
  <si>
    <t>I-65 to SR 6</t>
  </si>
  <si>
    <t xml:space="preserve">Funded </t>
  </si>
  <si>
    <t>Vietnam Veterans Parkway (SR-386) Transit Managed Lanes &amp; Widening</t>
  </si>
  <si>
    <t>124720.00</t>
  </si>
  <si>
    <t>Not Started</t>
  </si>
  <si>
    <t>PE-N, PE-D</t>
  </si>
  <si>
    <t>http://tipapp.nashvillempo.org/MPO_TIPApp_2023/TipProjectInfo.aspx?tipprojectid=944</t>
  </si>
  <si>
    <t>1</t>
  </si>
  <si>
    <t>I-65 Weigh Station Improvements (near the Tennessee/Kentucky State Line)</t>
  </si>
  <si>
    <t>2019-39-094</t>
  </si>
  <si>
    <t>Ro</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</si>
  <si>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</si>
  <si>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</si>
  <si>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</si>
  <si>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</si>
  <si>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</si>
  <si>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</si>
  <si>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101558.00</t>
  </si>
  <si>
    <t>?</t>
  </si>
  <si>
    <t>I-65 Widening from Rivergate Pkwy to SR 41</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</si>
  <si>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</si>
  <si>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</si>
  <si>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</si>
  <si>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</si>
  <si>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</si>
  <si>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</si>
  <si>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</si>
  <si>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</si>
  <si>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</si>
  <si>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</si>
  <si>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</si>
  <si>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Robertson</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</si>
  <si>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</si>
  <si>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</si>
  <si>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</si>
  <si>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</si>
  <si>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</si>
  <si>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</si>
  <si>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</si>
  <si>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</si>
  <si>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</si>
  <si>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</si>
  <si>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</si>
  <si>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</si>
  <si>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</si>
  <si>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3</t>
  </si>
  <si>
    <t>SR 386 (Vietnam Veterans) at Forest Retreat Road Interchange</t>
  </si>
  <si>
    <t>Interchange New</t>
  </si>
  <si>
    <t>STBG-S</t>
  </si>
  <si>
    <t>n/a to n/a</t>
  </si>
  <si>
    <t>SR 109 Portland Bypass (South segment)</t>
  </si>
  <si>
    <t>2011-51-108</t>
  </si>
  <si>
    <t>Roadway New</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</si>
  <si>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</si>
  <si>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</si>
  <si>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</si>
  <si>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</si>
  <si>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</si>
  <si>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</si>
  <si>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New Road</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</si>
  <si>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</si>
  <si>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</si>
  <si>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</si>
  <si>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</si>
  <si>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</si>
  <si>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</si>
  <si>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</si>
  <si>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</si>
  <si>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</si>
  <si>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</si>
  <si>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Maybe</t>
  </si>
  <si>
    <t>MAG</t>
  </si>
  <si>
    <t>2021‐56‐122</t>
  </si>
  <si>
    <t>PE, ROW, CONSTRUCTION</t>
  </si>
  <si>
    <t>http://tipapp.nashvillempo.org/MPO_TIPApp_2023/TipProjectInfo.aspx?tipprojectid=1103</t>
  </si>
  <si>
    <t>STATE</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</si>
  <si>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</si>
  <si>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</si>
  <si>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</si>
  <si>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</si>
  <si>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</si>
  <si>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</si>
  <si>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</si>
  <si>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</si>
  <si>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http://tipapp.nashvillempo.org/MPO_TIPApp_2326/TipProjectInfo.aspx?tipprojectid=964</t>
  </si>
  <si>
    <t>1051-222</t>
  </si>
  <si>
    <t>SU</t>
  </si>
  <si>
    <t xml:space="preserve"> TDOT TIP 2024-2026</t>
  </si>
  <si>
    <t>TIP Project ID #</t>
  </si>
  <si>
    <t>Type</t>
  </si>
  <si>
    <t>Regional Plan ID</t>
  </si>
  <si>
    <t>TDOT PIN</t>
  </si>
  <si>
    <t>Name/Route</t>
  </si>
  <si>
    <t>Total Programmed</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</si>
  <si>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</si>
  <si>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</si>
  <si>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</si>
  <si>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</si>
  <si>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</si>
  <si>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</si>
  <si>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</si>
  <si>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</si>
  <si>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</si>
  <si>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</si>
  <si>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</si>
  <si>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</si>
  <si>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</si>
  <si>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</si>
  <si>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</si>
  <si>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</si>
  <si>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</si>
  <si>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</si>
  <si>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</si>
  <si>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</si>
  <si>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</si>
  <si>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</si>
  <si>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Robertson County</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</si>
  <si>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</si>
  <si>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</si>
  <si>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</si>
  <si>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</si>
  <si>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</si>
  <si>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</si>
  <si>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</si>
  <si>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</si>
  <si>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</si>
  <si>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</si>
  <si>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</si>
  <si>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</si>
  <si>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</si>
  <si>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</si>
  <si>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</si>
  <si>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</si>
  <si>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</si>
  <si>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</si>
  <si>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</si>
  <si>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</si>
  <si>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</si>
  <si>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</si>
  <si>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</si>
  <si>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</si>
  <si>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</si>
  <si>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</si>
  <si>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</si>
  <si>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</si>
  <si>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</si>
  <si>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</si>
  <si>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</si>
  <si>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</si>
  <si>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</si>
  <si>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</si>
  <si>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</si>
  <si>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</si>
  <si>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</si>
  <si>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</si>
  <si>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</si>
  <si>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</si>
  <si>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</si>
  <si>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</si>
  <si>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</si>
  <si>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</si>
  <si>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</si>
  <si>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</si>
  <si>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</si>
  <si>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</si>
  <si>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</si>
  <si>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</si>
  <si>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</si>
  <si>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</si>
  <si>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</si>
  <si>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</si>
  <si>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</si>
  <si>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</si>
  <si>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</si>
  <si>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</si>
  <si>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</si>
  <si>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</si>
  <si>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</si>
  <si>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</si>
  <si>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</si>
  <si>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</si>
  <si>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Intelligent Transportation Systems Program</t>
  </si>
  <si>
    <t>LIC</t>
  </si>
  <si>
    <t>Local Interstate Connector Program</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</si>
  <si>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</si>
  <si>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</si>
  <si>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</si>
  <si>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</si>
  <si>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</si>
  <si>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</si>
  <si>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</si>
  <si>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</si>
  <si>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</si>
  <si>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</si>
  <si>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</si>
  <si>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</si>
  <si>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</si>
  <si>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</si>
  <si>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</si>
  <si>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</si>
  <si>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</si>
  <si>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</si>
  <si>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</si>
  <si>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</si>
  <si>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</si>
  <si>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</si>
  <si>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</si>
  <si>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</si>
  <si>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</si>
  <si>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</si>
  <si>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</si>
  <si>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</si>
  <si>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</si>
  <si>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Urban Surface Transportation Block Grant for Nashville-Davidson Urbanized Area</t>
  </si>
  <si>
    <t>U-TAP</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</si>
  <si>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</si>
  <si>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</si>
  <si>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</si>
  <si>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</si>
  <si>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</si>
  <si>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</si>
  <si>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</si>
  <si>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</si>
  <si>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</si>
  <si>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</si>
  <si>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</si>
  <si>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</si>
  <si>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</si>
  <si>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</si>
  <si>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</si>
  <si>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</si>
  <si>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</si>
  <si>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</si>
  <si>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</si>
  <si>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</si>
  <si>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</si>
  <si>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</si>
  <si>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</si>
  <si>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</si>
  <si>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</si>
  <si>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</si>
  <si>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</si>
  <si>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</si>
  <si>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</si>
  <si>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</si>
  <si>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</si>
  <si>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</si>
  <si>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</si>
  <si>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</si>
  <si>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</si>
  <si>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</si>
  <si>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</si>
  <si>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</si>
  <si>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</si>
  <si>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</si>
  <si>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</si>
  <si>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</si>
  <si>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</si>
  <si>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</si>
  <si>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</si>
  <si>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</si>
  <si>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</si>
  <si>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</si>
  <si>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</si>
  <si>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</si>
  <si>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</si>
  <si>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</si>
  <si>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</si>
  <si>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</si>
  <si>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</si>
  <si>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</si>
  <si>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</si>
  <si>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</si>
  <si>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</si>
  <si>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</si>
  <si>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</si>
  <si>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</si>
  <si>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</si>
  <si>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</si>
  <si>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</si>
  <si>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Gallatin</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</si>
  <si>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</si>
  <si>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</si>
  <si>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</si>
  <si>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</si>
  <si>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</si>
  <si>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</si>
  <si>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</si>
  <si>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</si>
  <si>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</si>
  <si>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</si>
  <si>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</si>
  <si>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</si>
  <si>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</si>
  <si>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</si>
  <si>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</si>
  <si>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</si>
  <si>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</si>
  <si>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</si>
  <si>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</si>
  <si>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</si>
  <si>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</si>
  <si>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</si>
  <si>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</si>
  <si>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</si>
  <si>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</si>
  <si>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</si>
  <si>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</si>
  <si>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</si>
  <si>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</si>
  <si>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</si>
  <si>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</si>
  <si>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</si>
  <si>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</si>
  <si>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</si>
  <si>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</si>
  <si>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</si>
  <si>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</si>
  <si>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</si>
  <si>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</si>
  <si>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</si>
  <si>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</si>
  <si>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</si>
  <si>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</si>
  <si>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</si>
  <si>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</si>
  <si>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</si>
  <si>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</si>
  <si>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</si>
  <si>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Millersville</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</si>
  <si>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</si>
  <si>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</si>
  <si>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</si>
  <si>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</si>
  <si>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</si>
  <si>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</si>
  <si>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</si>
  <si>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</si>
  <si>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</si>
  <si>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</si>
  <si>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</si>
  <si>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</si>
  <si>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</si>
  <si>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</si>
  <si>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</si>
  <si>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</si>
  <si>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</si>
  <si>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</si>
  <si>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</si>
  <si>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</si>
  <si>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</si>
  <si>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</si>
  <si>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</si>
  <si>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</si>
  <si>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</si>
  <si>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</si>
  <si>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</si>
  <si>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</si>
  <si>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</si>
  <si>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</si>
  <si>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</si>
  <si>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</si>
  <si>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</si>
  <si>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</si>
  <si>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</si>
  <si>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</si>
  <si>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</si>
  <si>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</si>
  <si>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</si>
  <si>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</si>
  <si>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</si>
  <si>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</si>
  <si>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</si>
  <si>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</si>
  <si>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</si>
  <si>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</si>
  <si>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</si>
  <si>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</si>
  <si>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</si>
  <si>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</si>
  <si>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</si>
  <si>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</si>
  <si>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</si>
  <si>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</si>
  <si>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</si>
  <si>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</si>
  <si>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</si>
  <si>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</si>
  <si>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</si>
  <si>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</si>
  <si>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</si>
  <si>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</si>
  <si>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</si>
  <si>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</si>
  <si>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</si>
  <si>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</si>
  <si>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</si>
  <si>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</si>
  <si>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</si>
  <si>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</si>
  <si>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</si>
  <si>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</si>
  <si>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</si>
  <si>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</si>
  <si>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</si>
  <si>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</si>
  <si>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</si>
  <si>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</si>
  <si>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</si>
  <si>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</si>
  <si>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</si>
  <si>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</si>
  <si>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</si>
  <si>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</si>
  <si>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</si>
  <si>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</si>
  <si>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</si>
  <si>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</si>
  <si>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</si>
  <si>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</si>
  <si>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</si>
  <si>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</si>
  <si>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</si>
  <si>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</si>
  <si>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</si>
  <si>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</si>
  <si>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</si>
  <si>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</si>
  <si>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</si>
  <si>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</si>
  <si>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White House</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</si>
  <si>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</si>
  <si>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</si>
  <si>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</si>
  <si>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</si>
  <si>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</si>
  <si>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</si>
  <si>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</si>
  <si>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</si>
  <si>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</si>
  <si>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</si>
  <si>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</si>
  <si>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</si>
  <si>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</si>
  <si>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</si>
  <si>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</si>
  <si>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</si>
  <si>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</si>
  <si>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</si>
  <si>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</si>
  <si>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</si>
  <si>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</si>
  <si>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</si>
  <si>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</si>
  <si>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</si>
  <si>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</si>
  <si>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</si>
  <si>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</si>
  <si>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</si>
  <si>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</si>
  <si>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</si>
  <si>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</si>
  <si>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https://www.arcgis.com/apps/dashboards/e14888bce2954050a10df5e949a1bc1d</t>
  </si>
  <si>
    <t xml:space="preserve">TDOT iTRIP Dashboard </t>
  </si>
  <si>
    <t>A visual dashboard displaying key information and statistics about Tennessee Department of Transportation's transportation projects, designed for easy interpretation and understanding.</t>
  </si>
  <si>
    <t>Safety</t>
  </si>
  <si>
    <t>2045_RTP_Project_Ranking</t>
  </si>
  <si>
    <t>Drakes Creek Road Widening</t>
  </si>
  <si>
    <t>99-New-28</t>
  </si>
  <si>
    <t>http://tipapp.nashvillempo.org/MPO_TIPApp_2023/TipProjectInfo.aspx?tipprojectid=620</t>
  </si>
  <si>
    <t>Rockland Road Widening &amp; Extension</t>
  </si>
  <si>
    <t>2002-028</t>
  </si>
  <si>
    <t>PE-N, PE-D, ROW, CONSTRUCTION</t>
  </si>
  <si>
    <t>http://tipapp.nashvillempo.org/MPO_TIPApp_2023/TipProjectInfo.aspx?tipprojectid=417</t>
  </si>
  <si>
    <t>Walton Ferry and Old Shackle Island Rd Improvements Project</t>
  </si>
  <si>
    <t>Intersection</t>
  </si>
  <si>
    <t>2002-029</t>
  </si>
  <si>
    <t>PE-D, ROW, CONSTRUCTION</t>
  </si>
  <si>
    <t>http://tipapp.nashvillempo.org/MPO_TIPApp_2023/TipProjectInfo.aspx?tipprojectid=418</t>
  </si>
  <si>
    <t>Hendersonville Closed Loop and Signal Upgrade</t>
  </si>
  <si>
    <t>99-New-29</t>
  </si>
  <si>
    <t>http://tipapp.nashvillempo.org/MPO_TIPApp_2023/TipProjectInfo.aspx?tipprojectid=822</t>
  </si>
  <si>
    <t xml:space="preserve">Indian Lake Rd Widening </t>
  </si>
  <si>
    <t>2017-52-014</t>
  </si>
  <si>
    <t>http://tipapp.nashvillempo.org/MPO_TIPApp_2023/TipProjectInfo.aspx?tipprojectid=906</t>
  </si>
  <si>
    <t>Sanders Ferry/ Drakes Creek Bike Trail</t>
  </si>
  <si>
    <t>Greenway</t>
  </si>
  <si>
    <t>2012-56-171</t>
  </si>
  <si>
    <t>http://tipapp.nashvillempo.org/MPO_TIPApp_2023/TipProjectInfo.aspx?tipprojectid=648</t>
  </si>
  <si>
    <t>Hendersonville Signal Timing Optimization Program</t>
  </si>
  <si>
    <t>2018-57-062</t>
  </si>
  <si>
    <t>http://tipapp.nashvillempo.org/MPO_TIPApp_2023/TipProjectInfo.aspx?tipprojectid=971</t>
  </si>
  <si>
    <t>Streetlight LED Conversion Project</t>
  </si>
  <si>
    <t xml:space="preserve">Safety </t>
  </si>
  <si>
    <t>2022-59-140</t>
  </si>
  <si>
    <t>http://tipapp.nashvillempo.org/MPO_TIPApp_2023/TipProjectInfo.aspx?tipprojectid=1131</t>
  </si>
  <si>
    <t>2014-54-052</t>
  </si>
  <si>
    <t>New Shackle Island Road (SR-258) at Old Drakes Creek Road Intersection Improvements</t>
  </si>
  <si>
    <t>Indian Lake Rd Widening</t>
  </si>
  <si>
    <t>City of Hendersonville</t>
  </si>
  <si>
    <t>1052-174</t>
  </si>
  <si>
    <t>Walton Ferry Road/Old Shackle Island Road Reconstruction</t>
  </si>
  <si>
    <t>1052-180</t>
  </si>
  <si>
    <t>Rockland Road Widening</t>
  </si>
  <si>
    <t>1052-177</t>
  </si>
  <si>
    <t>Indian Lake Road Widening</t>
  </si>
  <si>
    <t>1652-177</t>
  </si>
  <si>
    <t>Sanders Ferry/Drakes Creek Bike Trail</t>
  </si>
  <si>
    <t>Multiuse Path- Greenway</t>
  </si>
  <si>
    <t>SR-258 at Drakes Creek Road and Stop 30 Road Intersection Improvements</t>
  </si>
  <si>
    <t>1654-129</t>
  </si>
  <si>
    <t>Main St (US31 E) Reconstruction</t>
  </si>
  <si>
    <t>2035</t>
  </si>
  <si>
    <t>New Shackle Island Rd (SR-258) Widening, Phase 2</t>
  </si>
  <si>
    <t>Old Shackle Island Rd Reconstruction</t>
  </si>
  <si>
    <t>Saundersville Road to SR-6 (US 31E/East Main Street) Local Interstate Connector</t>
  </si>
  <si>
    <t>Shute Lane Widening</t>
  </si>
  <si>
    <t>Centerpoint Road Widening</t>
  </si>
  <si>
    <t>Walton Ferry Road Widening</t>
  </si>
  <si>
    <t>Hendersonville Traffic Management System Improvements</t>
  </si>
  <si>
    <t>Stop 30 Road Widening</t>
  </si>
  <si>
    <t>Cages Bend Road Widening</t>
  </si>
  <si>
    <t>Saundersville Road Widening</t>
  </si>
  <si>
    <t>Sanders Ferry Road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</si>
</sst>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61">
    <font>
      <sz val="12"/>
      <color theme="1"/>
      <name val="Calibri"/>
      <family val="2"/>
      <scheme val="minor"/>
    </font>
    <font>
      <sz val="10"/>
      <color indexed="8"/>
      <name val="Arial"/>
      <family val="2"/>
    </font>
    <font>
      <sz val="28"/>
      <color rgb="FFFFFFFF"/>
      <name val="Arial"/>
      <family val="2"/>
    </font>
    <font>
      <sz val="16"/>
      <color indexed="8"/>
      <name val="Arial"/>
      <family val="2"/>
    </font>
    <font>
      <b/>
      <sz val="16"/>
      <color rgb="FF0C224F"/>
      <name val="Calibri"/>
      <family val="2"/>
    </font>
    <font>
      <b/>
      <sz val="16"/>
      <name val="Calibri"/>
      <family val="2"/>
    </font>
    <font>
      <sz val="12"/>
      <name val="Calibri"/>
      <family val="2"/>
    </font>
    <font>
      <sz val="12"/>
      <color rgb="FFFF0000"/>
      <name val="Calibri"/>
      <family val="2"/>
    </font>
    <font>
      <b/>
      <sz val="12"/>
      <name val="Calibri"/>
      <family val="2"/>
    </font>
    <font>
      <u/>
      <sz val="10"/>
      <color theme="10"/>
      <name val="Arial"/>
      <family val="2"/>
    </font>
    <font>
      <u/>
      <sz val="12"/>
      <color theme="10"/>
      <name val="Calibri"/>
      <family val="2"/>
    </font>
    <font>
      <sz val="10"/>
      <name val="Century Gothic"/>
      <family val="2"/>
    </font>
    <font>
      <u/>
      <sz val="12"/>
      <color theme="10"/>
      <name val="Arial"/>
      <family val="2"/>
    </font>
    <font>
      <sz val="12"/>
      <color indexed="8"/>
      <name val="Arial"/>
      <family val="2"/>
    </font>
    <font>
      <sz val="10"/>
      <color rgb="FFFFFFFF"/>
      <name val="Arial"/>
      <family val="2"/>
    </font>
    <font>
      <b/>
      <sz val="16"/>
      <color rgb="FFFFD966"/>
      <name val="Arial"/>
      <family val="2"/>
    </font>
    <font>
      <sz val="12"/>
      <color rgb="FF000000"/>
      <name val="Arial"/>
      <family val="2"/>
    </font>
    <font>
      <b/>
      <sz val="10"/>
      <color indexed="8"/>
      <name val="ARIAL"/>
      <family val="2"/>
    </font>
    <font>
      <b/>
      <sz val="14"/>
      <color rgb="FFFFFFFF"/>
      <name val="Arial"/>
      <family val="2"/>
    </font>
    <font>
      <sz val="10"/>
      <name val="Arial"/>
      <family val="2"/>
    </font>
    <font>
      <b/>
      <sz val="10"/>
      <color indexed="63"/>
      <name val="Arial"/>
      <family val="2"/>
    </font>
    <font>
      <b/>
      <sz val="10"/>
      <color theme="0"/>
      <name val="ARIAL"/>
      <family val="2"/>
    </font>
    <font>
      <b/>
      <sz val="10"/>
      <color indexed="9"/>
      <name val="Arial"/>
      <family val="2"/>
    </font>
    <font>
      <b/>
      <sz val="10"/>
      <name val="Arial"/>
      <family val="2"/>
    </font>
    <font>
      <b/>
      <sz val="16"/>
      <name val="Arial"/>
      <family val="2"/>
    </font>
    <font>
      <sz val="10"/>
      <color rgb="FF000000"/>
      <name val="Arial"/>
      <family val="2"/>
    </font>
    <font>
      <sz val="16"/>
      <name val="Arial"/>
      <family val="2"/>
    </font>
    <font>
      <b/>
      <sz val="22"/>
      <color rgb="FF0070C0"/>
      <name val="ARIAL"/>
      <family val="2"/>
    </font>
    <font>
      <b/>
      <sz val="12"/>
      <color rgb="FFFFFFFF"/>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
      <sz val="16"/>
      <name val="Century Gothic"/>
      <family val="2"/>
    </font>
  </fonts>
  <fills count="41">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theme="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3EAEB"/>
        <bgColor indexed="64"/>
      </patternFill>
    </fill>
    <fill>
      <patternFill patternType="solid">
        <fgColor rgb="FF262626"/>
        <bgColor rgb="FF000000"/>
      </patternFill>
    </fill>
    <fill>
      <patternFill patternType="solid">
        <fgColor rgb="FF404040"/>
        <bgColor rgb="FF000000"/>
      </patternFill>
    </fill>
    <fill>
      <patternFill patternType="solid">
        <fgColor rgb="FF000000"/>
        <bgColor rgb="FF000000"/>
      </patternFill>
    </fill>
    <fill>
      <patternFill patternType="solid">
        <fgColor rgb="FF000000"/>
        <bgColor indexed="64"/>
      </patternFill>
    </fill>
    <fill>
      <patternFill patternType="solid">
        <fgColor indexed="2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FFFFFF"/>
        <bgColor rgb="FF000000"/>
      </patternFill>
    </fill>
    <fill>
      <patternFill patternType="solid">
        <fgColor rgb="FF632523"/>
        <bgColor rgb="FF000000"/>
      </patternFill>
    </fill>
    <fill>
      <patternFill patternType="solid">
        <fgColor rgb="FF76933C"/>
        <bgColor rgb="FF000000"/>
      </patternFill>
    </fill>
    <fill>
      <patternFill patternType="solid">
        <fgColor rgb="FF80808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
      <patternFill patternType="solid">
        <fgColor rgb="FFFFFF00"/>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
      <left/>
      <right style="thin">
        <color theme="1"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style="thin">
        <color theme="1" tint="0.34998626667073579"/>
      </left>
      <right style="medium">
        <color auto="1"/>
      </right>
      <top style="thin">
        <color theme="0" tint="-0.34998626667073579"/>
      </top>
      <bottom style="thin">
        <color theme="0" tint="-0.34998626667073579"/>
      </bottom>
      <diagonal/>
    </border>
    <border>
      <left style="medium">
        <color indexed="64"/>
      </left>
      <right style="thin">
        <color theme="1" tint="0.34998626667073579"/>
      </right>
      <top style="thin">
        <color theme="0" tint="-0.34998626667073579"/>
      </top>
      <bottom style="thin">
        <color theme="0" tint="-0.34998626667073579"/>
      </bottom>
      <diagonal/>
    </border>
    <border>
      <left style="medium">
        <color indexed="64"/>
      </left>
      <right style="medium">
        <color auto="1"/>
      </right>
      <top style="thin">
        <color theme="1" tint="0.499984740745262"/>
      </top>
      <bottom/>
      <diagonal/>
    </border>
    <border>
      <left style="thin">
        <color theme="1" tint="0.34998626667073579"/>
      </left>
      <right style="medium">
        <color auto="1"/>
      </right>
      <top style="thin">
        <color theme="0" tint="-0.34998626667073579"/>
      </top>
      <bottom/>
      <diagonal/>
    </border>
    <border>
      <left style="medium">
        <color indexed="64"/>
      </left>
      <right style="medium">
        <color indexed="64"/>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right/>
      <top style="thin">
        <color rgb="FF000000"/>
      </top>
      <bottom/>
      <diagonal/>
    </border>
    <border>
      <left style="thin">
        <color rgb="FF000000"/>
      </left>
      <right style="medium">
        <color indexed="64"/>
      </right>
      <top style="thin">
        <color rgb="FF000000"/>
      </top>
      <bottom/>
      <diagonal/>
    </border>
    <border>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12">
    <xf numFmtId="0" fontId="0" fillId="0" borderId="0"/>
    <xf numFmtId="0" fontId="1" fillId="0" borderId="0"/>
    <xf numFmtId="4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9" fillId="0" borderId="0"/>
  </cellStyleXfs>
  <cellXfs count="342">
    <xf numFmtId="0" fontId="0" fillId="0" borderId="0" xfId="0"/>
    <xf numFmtId="0" fontId="1" fillId="2" borderId="0" xfId="1" applyFill="1"/>
    <xf numFmtId="0" fontId="1" fillId="0" borderId="0" xfId="1"/>
    <xf numFmtId="0" fontId="3" fillId="0" borderId="0" xfId="1" applyFont="1"/>
    <xf numFmtId="0" fontId="6" fillId="0" borderId="1" xfId="1" applyFont="1" applyBorder="1" applyAlignment="1">
      <alignment horizontal="center" vertical="center" wrapText="1"/>
    </xf>
    <xf numFmtId="49" fontId="6" fillId="5" borderId="1" xfId="1" applyNumberFormat="1" applyFont="1" applyFill="1" applyBorder="1" applyAlignment="1">
      <alignment horizontal="center" vertical="center" wrapText="1"/>
    </xf>
    <xf numFmtId="1" fontId="6" fillId="0" borderId="1" xfId="1" applyNumberFormat="1" applyFont="1" applyBorder="1" applyAlignment="1">
      <alignment horizontal="center" vertical="center" wrapText="1"/>
    </xf>
    <xf numFmtId="1" fontId="6" fillId="6" borderId="1" xfId="1" applyNumberFormat="1" applyFont="1" applyFill="1" applyBorder="1" applyAlignment="1">
      <alignment horizontal="center" vertical="center" wrapText="1"/>
    </xf>
    <xf numFmtId="164"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2" fontId="6" fillId="0" borderId="1" xfId="1" applyNumberFormat="1" applyFont="1" applyBorder="1" applyAlignment="1">
      <alignment horizontal="center" vertical="center" wrapText="1"/>
    </xf>
    <xf numFmtId="0" fontId="6" fillId="6" borderId="1" xfId="1" applyFont="1" applyFill="1" applyBorder="1" applyAlignment="1">
      <alignment horizontal="center" vertical="center" wrapText="1"/>
    </xf>
    <xf numFmtId="165" fontId="6" fillId="0" borderId="1" xfId="2" applyNumberFormat="1"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166" fontId="8" fillId="0" borderId="1" xfId="1" applyNumberFormat="1" applyFont="1" applyBorder="1" applyAlignment="1">
      <alignment horizontal="center" vertical="center" wrapText="1"/>
    </xf>
    <xf numFmtId="166" fontId="6" fillId="6" borderId="1" xfId="1" applyNumberFormat="1" applyFont="1" applyFill="1" applyBorder="1" applyAlignment="1">
      <alignment horizontal="center" vertical="center" wrapText="1"/>
    </xf>
    <xf numFmtId="9" fontId="6" fillId="0" borderId="1" xfId="4" applyFont="1" applyBorder="1" applyAlignment="1">
      <alignment horizontal="center" vertical="center" wrapText="1"/>
    </xf>
    <xf numFmtId="166" fontId="6" fillId="0" borderId="1" xfId="1" applyNumberFormat="1" applyFont="1" applyBorder="1" applyAlignment="1">
      <alignment horizontal="center" vertical="center" wrapText="1"/>
    </xf>
    <xf numFmtId="49" fontId="6" fillId="6" borderId="1" xfId="1" applyNumberFormat="1" applyFont="1" applyFill="1" applyBorder="1" applyAlignment="1">
      <alignment horizontal="center" vertical="center" wrapText="1"/>
    </xf>
    <xf numFmtId="167" fontId="7" fillId="7" borderId="1" xfId="1" applyNumberFormat="1" applyFont="1" applyFill="1" applyBorder="1" applyAlignment="1">
      <alignment horizontal="center" vertical="center" wrapText="1"/>
    </xf>
    <xf numFmtId="167" fontId="6" fillId="7" borderId="1" xfId="1" applyNumberFormat="1" applyFont="1" applyFill="1" applyBorder="1" applyAlignment="1">
      <alignment horizontal="center" vertical="center" wrapText="1"/>
    </xf>
    <xf numFmtId="164" fontId="6" fillId="7" borderId="1" xfId="1" applyNumberFormat="1" applyFont="1" applyFill="1" applyBorder="1" applyAlignment="1">
      <alignment horizontal="center" vertical="center" wrapText="1"/>
    </xf>
    <xf numFmtId="0" fontId="11" fillId="0" borderId="0" xfId="1" applyFont="1" applyAlignment="1">
      <alignment wrapText="1"/>
    </xf>
    <xf numFmtId="49" fontId="6" fillId="6" borderId="1" xfId="1" quotePrefix="1" applyNumberFormat="1" applyFont="1" applyFill="1" applyBorder="1" applyAlignment="1">
      <alignment horizontal="center" vertical="center" wrapText="1"/>
    </xf>
    <xf numFmtId="0" fontId="15" fillId="0" borderId="0" xfId="1" applyFont="1" applyAlignment="1">
      <alignment horizontal="center" vertical="center"/>
    </xf>
    <xf numFmtId="0" fontId="16" fillId="8" borderId="1" xfId="1" applyFont="1" applyFill="1" applyBorder="1" applyAlignment="1">
      <alignment horizontal="center" vertical="center" wrapText="1"/>
    </xf>
    <xf numFmtId="0" fontId="16" fillId="9" borderId="1" xfId="1" applyFont="1" applyFill="1" applyBorder="1" applyAlignment="1">
      <alignment horizontal="center" vertical="center" wrapText="1"/>
    </xf>
    <xf numFmtId="0" fontId="16" fillId="9" borderId="9" xfId="1" applyFont="1" applyFill="1" applyBorder="1" applyAlignment="1">
      <alignment horizontal="center" vertical="center" wrapText="1"/>
    </xf>
    <xf numFmtId="0" fontId="17" fillId="0" borderId="0" xfId="1" applyFont="1"/>
    <xf numFmtId="0" fontId="1" fillId="13" borderId="0" xfId="1" applyFill="1"/>
    <xf numFmtId="0" fontId="19" fillId="0" borderId="0" xfId="1" applyFont="1"/>
    <xf numFmtId="0" fontId="20" fillId="14" borderId="16" xfId="5" applyFont="1" applyFill="1" applyBorder="1" applyAlignment="1">
      <alignment horizontal="center" vertical="center" wrapText="1"/>
    </xf>
    <xf numFmtId="0" fontId="20" fillId="14" borderId="17" xfId="5" applyFont="1" applyFill="1" applyBorder="1" applyAlignment="1">
      <alignment horizontal="center" vertical="center" wrapText="1"/>
    </xf>
    <xf numFmtId="1" fontId="21" fillId="17" borderId="17" xfId="5" applyNumberFormat="1" applyFont="1" applyFill="1" applyBorder="1" applyAlignment="1">
      <alignment horizontal="center" vertical="center" wrapText="1"/>
    </xf>
    <xf numFmtId="1" fontId="21" fillId="18" borderId="17" xfId="5" applyNumberFormat="1" applyFont="1" applyFill="1" applyBorder="1" applyAlignment="1">
      <alignment horizontal="center" vertical="center" wrapText="1"/>
    </xf>
    <xf numFmtId="1" fontId="21" fillId="19" borderId="17" xfId="5" applyNumberFormat="1" applyFont="1" applyFill="1" applyBorder="1" applyAlignment="1">
      <alignment horizontal="center" vertical="center" wrapText="1"/>
    </xf>
    <xf numFmtId="1" fontId="21" fillId="20" borderId="17" xfId="5" applyNumberFormat="1" applyFont="1" applyFill="1" applyBorder="1" applyAlignment="1">
      <alignment horizontal="center" vertical="center" wrapText="1"/>
    </xf>
    <xf numFmtId="1" fontId="22" fillId="21" borderId="14" xfId="5" applyNumberFormat="1" applyFont="1" applyFill="1" applyBorder="1" applyAlignment="1">
      <alignment horizontal="center" vertical="center" wrapText="1"/>
    </xf>
    <xf numFmtId="165" fontId="20" fillId="14" borderId="19" xfId="2" applyNumberFormat="1" applyFont="1" applyFill="1" applyBorder="1" applyAlignment="1">
      <alignment horizontal="center" vertical="center" wrapText="1"/>
    </xf>
    <xf numFmtId="0" fontId="19" fillId="0" borderId="0" xfId="1" applyFont="1" applyAlignment="1">
      <alignment horizontal="center" vertical="center"/>
    </xf>
    <xf numFmtId="0" fontId="19" fillId="0" borderId="1" xfId="5" applyBorder="1" applyAlignment="1">
      <alignment horizontal="center" vertical="center" wrapText="1"/>
    </xf>
    <xf numFmtId="1" fontId="19" fillId="0" borderId="1" xfId="5" applyNumberFormat="1" applyBorder="1" applyAlignment="1">
      <alignment horizontal="center" vertical="center" wrapText="1"/>
    </xf>
    <xf numFmtId="1" fontId="23" fillId="0" borderId="1" xfId="5" applyNumberFormat="1" applyFont="1" applyBorder="1" applyAlignment="1">
      <alignment horizontal="center" vertical="center" wrapText="1"/>
    </xf>
    <xf numFmtId="1" fontId="24" fillId="0" borderId="1" xfId="5" applyNumberFormat="1" applyFont="1" applyBorder="1" applyAlignment="1">
      <alignment horizontal="center" vertical="center" wrapText="1"/>
    </xf>
    <xf numFmtId="0" fontId="1" fillId="0" borderId="1" xfId="5" applyFont="1" applyBorder="1" applyAlignment="1">
      <alignment horizontal="center" vertical="center" wrapText="1"/>
    </xf>
    <xf numFmtId="0" fontId="25" fillId="0" borderId="0" xfId="1" applyFont="1"/>
    <xf numFmtId="0" fontId="26" fillId="0" borderId="0" xfId="1" applyFont="1"/>
    <xf numFmtId="0" fontId="25" fillId="23" borderId="1" xfId="1" applyFont="1" applyFill="1" applyBorder="1" applyAlignment="1">
      <alignment horizontal="center" vertical="center" wrapText="1"/>
    </xf>
    <xf numFmtId="0" fontId="25" fillId="23" borderId="9" xfId="1" applyFont="1" applyFill="1" applyBorder="1" applyAlignment="1">
      <alignment horizontal="center" vertical="center" wrapText="1"/>
    </xf>
    <xf numFmtId="44" fontId="29" fillId="0" borderId="0" xfId="6" applyNumberFormat="1" applyFont="1" applyAlignment="1">
      <alignment horizontal="left" vertical="top" wrapText="1"/>
    </xf>
    <xf numFmtId="0" fontId="16" fillId="0" borderId="0" xfId="6" applyFont="1" applyAlignment="1">
      <alignment horizontal="left" vertical="top" wrapText="1"/>
    </xf>
    <xf numFmtId="0" fontId="16" fillId="27" borderId="17" xfId="6" applyFont="1" applyFill="1" applyBorder="1" applyAlignment="1">
      <alignment horizontal="left" vertical="top" wrapText="1"/>
    </xf>
    <xf numFmtId="0" fontId="30" fillId="28" borderId="20" xfId="6" applyFont="1" applyFill="1" applyBorder="1" applyAlignment="1">
      <alignment horizontal="left" vertical="top" wrapText="1"/>
    </xf>
    <xf numFmtId="0" fontId="16" fillId="29" borderId="20" xfId="6" applyFont="1" applyFill="1" applyBorder="1" applyAlignment="1">
      <alignment horizontal="left" vertical="top" wrapText="1"/>
    </xf>
    <xf numFmtId="0" fontId="16" fillId="30" borderId="20" xfId="6" applyFont="1" applyFill="1" applyBorder="1" applyAlignment="1">
      <alignment horizontal="left" vertical="top" wrapText="1"/>
    </xf>
    <xf numFmtId="0" fontId="16" fillId="31" borderId="20" xfId="6" applyFont="1" applyFill="1" applyBorder="1" applyAlignment="1">
      <alignment horizontal="left" vertical="top" wrapText="1"/>
    </xf>
    <xf numFmtId="0" fontId="12" fillId="32" borderId="0" xfId="3" applyFont="1" applyFill="1" applyAlignment="1">
      <alignment horizontal="left" vertical="top" wrapText="1"/>
    </xf>
    <xf numFmtId="0" fontId="12" fillId="33" borderId="0" xfId="3" applyFont="1" applyFill="1" applyAlignment="1">
      <alignment horizontal="left" vertical="top" wrapText="1"/>
    </xf>
    <xf numFmtId="0" fontId="16" fillId="34" borderId="0" xfId="6" applyFont="1" applyFill="1" applyAlignment="1">
      <alignment horizontal="left" vertical="top" wrapText="1"/>
    </xf>
    <xf numFmtId="0" fontId="16" fillId="0" borderId="0" xfId="6" applyFont="1" applyAlignment="1">
      <alignment vertical="top" wrapText="1"/>
    </xf>
    <xf numFmtId="168" fontId="16" fillId="0" borderId="0" xfId="6" applyNumberFormat="1" applyFont="1" applyAlignment="1">
      <alignment vertical="top" wrapText="1"/>
    </xf>
    <xf numFmtId="0" fontId="16" fillId="0" borderId="0" xfId="6" applyFont="1" applyAlignment="1">
      <alignment wrapText="1"/>
    </xf>
    <xf numFmtId="0" fontId="13" fillId="0" borderId="0" xfId="6" applyFont="1" applyAlignment="1">
      <alignment wrapText="1"/>
    </xf>
    <xf numFmtId="0" fontId="13" fillId="0" borderId="0" xfId="6" applyFont="1" applyAlignment="1">
      <alignment vertical="top" wrapText="1"/>
    </xf>
    <xf numFmtId="0" fontId="31" fillId="12" borderId="21" xfId="6" applyFont="1" applyFill="1" applyBorder="1" applyAlignment="1">
      <alignment horizontal="center" vertical="center" wrapText="1"/>
    </xf>
    <xf numFmtId="1" fontId="31" fillId="12" borderId="22" xfId="6" applyNumberFormat="1" applyFont="1" applyFill="1" applyBorder="1" applyAlignment="1">
      <alignment horizontal="center" vertical="center" wrapText="1"/>
    </xf>
    <xf numFmtId="0" fontId="31" fillId="12" borderId="22" xfId="6" applyFont="1" applyFill="1" applyBorder="1" applyAlignment="1">
      <alignment horizontal="center" vertical="center" wrapText="1"/>
    </xf>
    <xf numFmtId="44" fontId="31" fillId="12" borderId="22" xfId="6" applyNumberFormat="1" applyFont="1" applyFill="1" applyBorder="1" applyAlignment="1">
      <alignment horizontal="center" vertical="center" wrapText="1"/>
    </xf>
    <xf numFmtId="0" fontId="32" fillId="32" borderId="22" xfId="6" applyFont="1" applyFill="1" applyBorder="1" applyAlignment="1">
      <alignment horizontal="center" vertical="center" wrapText="1"/>
    </xf>
    <xf numFmtId="168" fontId="32" fillId="32" borderId="22" xfId="6" applyNumberFormat="1" applyFont="1" applyFill="1" applyBorder="1" applyAlignment="1">
      <alignment horizontal="center" vertical="center" wrapText="1"/>
    </xf>
    <xf numFmtId="0" fontId="32" fillId="33" borderId="22" xfId="6" applyFont="1" applyFill="1" applyBorder="1" applyAlignment="1">
      <alignment horizontal="center" vertical="center" wrapText="1"/>
    </xf>
    <xf numFmtId="0" fontId="33" fillId="34" borderId="22" xfId="6" applyFont="1" applyFill="1" applyBorder="1" applyAlignment="1">
      <alignment horizontal="center" vertical="center" wrapText="1"/>
    </xf>
    <xf numFmtId="0" fontId="33" fillId="34" borderId="5" xfId="6" applyFont="1" applyFill="1" applyBorder="1" applyAlignment="1">
      <alignment horizontal="center" vertical="center" wrapText="1"/>
    </xf>
    <xf numFmtId="0" fontId="34" fillId="0" borderId="0" xfId="6" applyFont="1" applyAlignment="1">
      <alignment horizontal="center" vertical="center" wrapText="1"/>
    </xf>
    <xf numFmtId="0" fontId="14" fillId="28" borderId="7" xfId="6" applyFont="1" applyFill="1" applyBorder="1" applyAlignment="1">
      <alignment horizontal="center" vertical="center" wrapText="1"/>
    </xf>
    <xf numFmtId="1" fontId="14" fillId="28" borderId="1" xfId="6" applyNumberFormat="1" applyFont="1" applyFill="1" applyBorder="1" applyAlignment="1">
      <alignment horizontal="center" vertical="center" wrapText="1"/>
    </xf>
    <xf numFmtId="0" fontId="14" fillId="28" borderId="1" xfId="6" applyFont="1" applyFill="1" applyBorder="1" applyAlignment="1">
      <alignment horizontal="center" vertical="center" wrapText="1"/>
    </xf>
    <xf numFmtId="44" fontId="14" fillId="28" borderId="1" xfId="6" applyNumberFormat="1" applyFont="1" applyFill="1" applyBorder="1" applyAlignment="1">
      <alignment horizontal="center" vertical="center" wrapText="1"/>
    </xf>
    <xf numFmtId="0" fontId="9" fillId="0" borderId="1" xfId="3" applyBorder="1" applyAlignment="1">
      <alignment horizontal="center" vertical="center" wrapText="1"/>
    </xf>
    <xf numFmtId="0" fontId="25" fillId="0" borderId="1" xfId="6" applyFont="1" applyBorder="1" applyAlignment="1">
      <alignment horizontal="center" vertical="center" wrapText="1"/>
    </xf>
    <xf numFmtId="168" fontId="25" fillId="0" borderId="1" xfId="6" applyNumberFormat="1" applyFont="1" applyBorder="1" applyAlignment="1">
      <alignment horizontal="center" vertical="center" wrapText="1"/>
    </xf>
    <xf numFmtId="0" fontId="35" fillId="0" borderId="1" xfId="6" applyFont="1" applyBorder="1" applyAlignment="1">
      <alignment horizontal="center" vertical="center" wrapText="1"/>
    </xf>
    <xf numFmtId="49" fontId="35" fillId="5" borderId="1" xfId="6" applyNumberFormat="1" applyFont="1" applyFill="1" applyBorder="1" applyAlignment="1">
      <alignment horizontal="center" vertical="center" wrapText="1"/>
    </xf>
    <xf numFmtId="49" fontId="35" fillId="6" borderId="1" xfId="6" applyNumberFormat="1" applyFont="1" applyFill="1" applyBorder="1" applyAlignment="1">
      <alignment horizontal="center" vertical="center" wrapText="1"/>
    </xf>
    <xf numFmtId="49" fontId="35" fillId="0" borderId="1" xfId="6" applyNumberFormat="1" applyFont="1" applyBorder="1" applyAlignment="1">
      <alignment horizontal="center" vertical="center" wrapText="1"/>
    </xf>
    <xf numFmtId="2" fontId="35" fillId="0" borderId="1" xfId="6" applyNumberFormat="1" applyFont="1" applyBorder="1" applyAlignment="1">
      <alignment horizontal="center" vertical="center" wrapText="1"/>
    </xf>
    <xf numFmtId="1" fontId="35" fillId="6" borderId="1" xfId="6" applyNumberFormat="1" applyFont="1" applyFill="1" applyBorder="1" applyAlignment="1">
      <alignment horizontal="center" vertical="center" wrapText="1"/>
    </xf>
    <xf numFmtId="165" fontId="35" fillId="0" borderId="1" xfId="7" applyNumberFormat="1" applyFont="1" applyFill="1" applyBorder="1" applyAlignment="1">
      <alignment horizontal="center" vertical="center" wrapText="1"/>
    </xf>
    <xf numFmtId="1" fontId="35" fillId="0" borderId="1" xfId="6" applyNumberFormat="1" applyFont="1" applyBorder="1" applyAlignment="1">
      <alignment horizontal="center" vertical="center" wrapText="1"/>
    </xf>
    <xf numFmtId="166" fontId="36" fillId="6" borderId="1" xfId="6" applyNumberFormat="1" applyFont="1" applyFill="1" applyBorder="1" applyAlignment="1">
      <alignment horizontal="center" vertical="center" wrapText="1"/>
    </xf>
    <xf numFmtId="0" fontId="37" fillId="35" borderId="1" xfId="3" applyFont="1" applyFill="1" applyBorder="1" applyAlignment="1">
      <alignment horizontal="center" vertical="center" wrapText="1"/>
    </xf>
    <xf numFmtId="166" fontId="36" fillId="0" borderId="1" xfId="6" applyNumberFormat="1" applyFont="1" applyBorder="1" applyAlignment="1">
      <alignment horizontal="center" vertical="center" wrapText="1"/>
    </xf>
    <xf numFmtId="166" fontId="35" fillId="6" borderId="1" xfId="6" applyNumberFormat="1" applyFont="1" applyFill="1" applyBorder="1" applyAlignment="1">
      <alignment horizontal="center" vertical="center" wrapText="1"/>
    </xf>
    <xf numFmtId="9" fontId="35" fillId="0" borderId="1" xfId="8" applyFont="1" applyBorder="1" applyAlignment="1">
      <alignment horizontal="center" vertical="center" wrapText="1"/>
    </xf>
    <xf numFmtId="166" fontId="35" fillId="0" borderId="1" xfId="6" applyNumberFormat="1" applyFont="1" applyBorder="1" applyAlignment="1">
      <alignment horizontal="center" vertical="center" wrapText="1"/>
    </xf>
    <xf numFmtId="164" fontId="35" fillId="0" borderId="7" xfId="6" applyNumberFormat="1" applyFont="1" applyBorder="1" applyAlignment="1">
      <alignment horizontal="center" vertical="center" wrapText="1"/>
    </xf>
    <xf numFmtId="164" fontId="35" fillId="0" borderId="1" xfId="6" applyNumberFormat="1" applyFont="1" applyBorder="1" applyAlignment="1">
      <alignment horizontal="center" vertical="center" wrapText="1"/>
    </xf>
    <xf numFmtId="167" fontId="38" fillId="7" borderId="1" xfId="6" applyNumberFormat="1" applyFont="1" applyFill="1" applyBorder="1" applyAlignment="1">
      <alignment horizontal="center" vertical="center" wrapText="1"/>
    </xf>
    <xf numFmtId="14" fontId="35" fillId="7" borderId="1" xfId="6" applyNumberFormat="1" applyFont="1" applyFill="1" applyBorder="1" applyAlignment="1">
      <alignment horizontal="center" vertical="center" wrapText="1"/>
    </xf>
    <xf numFmtId="164" fontId="35" fillId="7" borderId="1" xfId="6" applyNumberFormat="1" applyFont="1" applyFill="1" applyBorder="1" applyAlignment="1">
      <alignment horizontal="center" vertical="center" wrapText="1"/>
    </xf>
    <xf numFmtId="0" fontId="1" fillId="0" borderId="0" xfId="6" applyAlignment="1">
      <alignment wrapText="1"/>
    </xf>
    <xf numFmtId="0" fontId="25" fillId="29" borderId="7" xfId="6" applyFont="1" applyFill="1" applyBorder="1" applyAlignment="1">
      <alignment horizontal="center" vertical="center" wrapText="1"/>
    </xf>
    <xf numFmtId="1" fontId="25" fillId="29" borderId="1" xfId="6" applyNumberFormat="1" applyFont="1" applyFill="1" applyBorder="1" applyAlignment="1">
      <alignment horizontal="center" vertical="center" wrapText="1"/>
    </xf>
    <xf numFmtId="0" fontId="25" fillId="29" borderId="1" xfId="6" applyFont="1" applyFill="1" applyBorder="1" applyAlignment="1">
      <alignment horizontal="center" vertical="center" wrapText="1"/>
    </xf>
    <xf numFmtId="44" fontId="25" fillId="29" borderId="1" xfId="6" applyNumberFormat="1" applyFont="1" applyFill="1" applyBorder="1" applyAlignment="1">
      <alignment horizontal="center" vertical="center" wrapText="1"/>
    </xf>
    <xf numFmtId="0" fontId="16" fillId="0" borderId="1" xfId="6" applyFont="1" applyBorder="1" applyAlignment="1">
      <alignment horizontal="center" vertical="center" wrapText="1"/>
    </xf>
    <xf numFmtId="165" fontId="35" fillId="0" borderId="1" xfId="7" applyNumberFormat="1" applyFont="1" applyBorder="1" applyAlignment="1">
      <alignment horizontal="center" vertical="center" wrapText="1"/>
    </xf>
    <xf numFmtId="167" fontId="35" fillId="7" borderId="1" xfId="6" applyNumberFormat="1" applyFont="1" applyFill="1" applyBorder="1" applyAlignment="1">
      <alignment horizontal="center" vertical="center" wrapText="1"/>
    </xf>
    <xf numFmtId="0" fontId="1" fillId="0" borderId="0" xfId="6" applyAlignment="1">
      <alignment vertical="top" wrapText="1"/>
    </xf>
    <xf numFmtId="44" fontId="25" fillId="0" borderId="1" xfId="6" applyNumberFormat="1" applyFont="1" applyBorder="1" applyAlignment="1">
      <alignment horizontal="center" vertical="center" wrapText="1"/>
    </xf>
    <xf numFmtId="14" fontId="38" fillId="7" borderId="1" xfId="6" applyNumberFormat="1" applyFont="1" applyFill="1" applyBorder="1" applyAlignment="1">
      <alignment horizontal="center" vertical="center" wrapText="1"/>
    </xf>
    <xf numFmtId="44" fontId="9" fillId="0" borderId="1" xfId="3" applyNumberFormat="1" applyBorder="1" applyAlignment="1">
      <alignment horizontal="center" vertical="center" wrapText="1"/>
    </xf>
    <xf numFmtId="14" fontId="39" fillId="7" borderId="1" xfId="6" applyNumberFormat="1" applyFont="1" applyFill="1" applyBorder="1" applyAlignment="1">
      <alignment horizontal="center" vertical="center" wrapText="1"/>
    </xf>
    <xf numFmtId="14" fontId="36" fillId="7" borderId="1" xfId="6" applyNumberFormat="1" applyFont="1" applyFill="1" applyBorder="1" applyAlignment="1">
      <alignment horizontal="center" vertical="center" wrapText="1"/>
    </xf>
    <xf numFmtId="0" fontId="25" fillId="30" borderId="7" xfId="6" applyFont="1" applyFill="1" applyBorder="1" applyAlignment="1">
      <alignment horizontal="center" vertical="center" wrapText="1"/>
    </xf>
    <xf numFmtId="1" fontId="25" fillId="30" borderId="1" xfId="6" applyNumberFormat="1" applyFont="1" applyFill="1" applyBorder="1" applyAlignment="1">
      <alignment horizontal="center" vertical="center" wrapText="1"/>
    </xf>
    <xf numFmtId="0" fontId="25" fillId="30" borderId="1" xfId="6" applyFont="1" applyFill="1" applyBorder="1" applyAlignment="1">
      <alignment horizontal="center" vertical="center" wrapText="1"/>
    </xf>
    <xf numFmtId="44" fontId="25" fillId="30" borderId="1" xfId="6" applyNumberFormat="1" applyFont="1" applyFill="1" applyBorder="1" applyAlignment="1">
      <alignment horizontal="center" vertical="center" wrapText="1"/>
    </xf>
    <xf numFmtId="0" fontId="35" fillId="36" borderId="1" xfId="6" applyFont="1" applyFill="1" applyBorder="1" applyAlignment="1">
      <alignment horizontal="center" vertical="center" wrapText="1"/>
    </xf>
    <xf numFmtId="0" fontId="37" fillId="0" borderId="1" xfId="3" applyFont="1" applyBorder="1" applyAlignment="1">
      <alignment horizontal="center" vertical="center" wrapText="1"/>
    </xf>
    <xf numFmtId="0" fontId="1" fillId="0" borderId="1" xfId="6" applyBorder="1" applyAlignment="1">
      <alignment horizontal="center" vertical="center" wrapText="1"/>
    </xf>
    <xf numFmtId="0" fontId="1" fillId="0" borderId="7" xfId="6" applyBorder="1" applyAlignment="1">
      <alignment horizontal="center" vertical="center" wrapText="1"/>
    </xf>
    <xf numFmtId="49" fontId="35" fillId="6" borderId="1" xfId="6" quotePrefix="1" applyNumberFormat="1" applyFont="1" applyFill="1" applyBorder="1" applyAlignment="1">
      <alignment horizontal="center" vertical="center" wrapText="1"/>
    </xf>
    <xf numFmtId="0" fontId="25" fillId="30" borderId="8" xfId="6" applyFont="1" applyFill="1" applyBorder="1" applyAlignment="1">
      <alignment horizontal="center" vertical="center" wrapText="1"/>
    </xf>
    <xf numFmtId="1" fontId="25" fillId="30" borderId="9" xfId="6" applyNumberFormat="1" applyFont="1" applyFill="1" applyBorder="1" applyAlignment="1">
      <alignment horizontal="center" vertical="center" wrapText="1"/>
    </xf>
    <xf numFmtId="0" fontId="25" fillId="30" borderId="9" xfId="6" applyFont="1" applyFill="1" applyBorder="1" applyAlignment="1">
      <alignment horizontal="center" vertical="center" wrapText="1"/>
    </xf>
    <xf numFmtId="44" fontId="25" fillId="30" borderId="9" xfId="6" applyNumberFormat="1" applyFont="1" applyFill="1" applyBorder="1" applyAlignment="1">
      <alignment horizontal="center" vertical="center" wrapText="1"/>
    </xf>
    <xf numFmtId="1" fontId="25" fillId="0" borderId="9" xfId="6" applyNumberFormat="1" applyFont="1" applyBorder="1" applyAlignment="1">
      <alignment horizontal="center" vertical="center" wrapText="1"/>
    </xf>
    <xf numFmtId="0" fontId="25" fillId="0" borderId="9" xfId="6" applyFont="1" applyBorder="1" applyAlignment="1">
      <alignment horizontal="center" vertical="center" wrapText="1"/>
    </xf>
    <xf numFmtId="168" fontId="25" fillId="0" borderId="9" xfId="9" applyNumberFormat="1" applyFont="1" applyFill="1" applyBorder="1" applyAlignment="1">
      <alignment horizontal="center" vertical="center" wrapText="1"/>
    </xf>
    <xf numFmtId="9" fontId="25" fillId="0" borderId="9" xfId="10" applyFont="1" applyFill="1" applyBorder="1" applyAlignment="1">
      <alignment horizontal="center" vertical="center" wrapText="1"/>
    </xf>
    <xf numFmtId="44" fontId="25" fillId="0" borderId="9" xfId="9" applyFont="1" applyFill="1" applyBorder="1" applyAlignment="1">
      <alignment horizontal="center" vertical="center" wrapText="1"/>
    </xf>
    <xf numFmtId="44" fontId="25" fillId="0" borderId="9" xfId="6" applyNumberFormat="1" applyFont="1" applyBorder="1" applyAlignment="1">
      <alignment horizontal="center" vertical="center" wrapText="1"/>
    </xf>
    <xf numFmtId="44" fontId="9" fillId="0" borderId="8" xfId="3" applyNumberFormat="1" applyBorder="1" applyAlignment="1">
      <alignment horizontal="center" vertical="center" wrapText="1"/>
    </xf>
    <xf numFmtId="168" fontId="25" fillId="0" borderId="9" xfId="6" applyNumberFormat="1" applyFont="1" applyBorder="1" applyAlignment="1">
      <alignment horizontal="center" vertical="center" wrapText="1"/>
    </xf>
    <xf numFmtId="44" fontId="25" fillId="0" borderId="9" xfId="9" applyFont="1" applyBorder="1" applyAlignment="1">
      <alignment horizontal="center" vertical="center" wrapText="1"/>
    </xf>
    <xf numFmtId="0" fontId="35" fillId="0" borderId="9" xfId="6" applyFont="1" applyBorder="1" applyAlignment="1">
      <alignment horizontal="center" vertical="center" wrapText="1"/>
    </xf>
    <xf numFmtId="0" fontId="1" fillId="0" borderId="0" xfId="6" applyAlignment="1">
      <alignment horizontal="center" vertical="center" wrapText="1"/>
    </xf>
    <xf numFmtId="49" fontId="35" fillId="6" borderId="9" xfId="6" applyNumberFormat="1" applyFont="1" applyFill="1" applyBorder="1" applyAlignment="1">
      <alignment horizontal="center" vertical="center" wrapText="1"/>
    </xf>
    <xf numFmtId="49" fontId="35" fillId="0" borderId="9" xfId="6" applyNumberFormat="1" applyFont="1" applyBorder="1" applyAlignment="1">
      <alignment horizontal="center" vertical="center" wrapText="1"/>
    </xf>
    <xf numFmtId="49" fontId="35" fillId="5" borderId="9" xfId="6" applyNumberFormat="1" applyFont="1" applyFill="1" applyBorder="1" applyAlignment="1">
      <alignment horizontal="center" vertical="center" wrapText="1"/>
    </xf>
    <xf numFmtId="2" fontId="35" fillId="0" borderId="9" xfId="6" applyNumberFormat="1" applyFont="1" applyBorder="1" applyAlignment="1">
      <alignment horizontal="center" vertical="center" wrapText="1"/>
    </xf>
    <xf numFmtId="1" fontId="35" fillId="6" borderId="9" xfId="6" applyNumberFormat="1" applyFont="1" applyFill="1" applyBorder="1" applyAlignment="1">
      <alignment horizontal="center" vertical="center" wrapText="1"/>
    </xf>
    <xf numFmtId="1" fontId="35" fillId="0" borderId="9" xfId="6" applyNumberFormat="1" applyFont="1" applyBorder="1" applyAlignment="1">
      <alignment horizontal="center" vertical="center" wrapText="1"/>
    </xf>
    <xf numFmtId="166" fontId="36" fillId="6" borderId="9" xfId="6" applyNumberFormat="1" applyFont="1" applyFill="1" applyBorder="1" applyAlignment="1">
      <alignment horizontal="center" vertical="center" wrapText="1"/>
    </xf>
    <xf numFmtId="166" fontId="36" fillId="0" borderId="9" xfId="6" applyNumberFormat="1" applyFont="1" applyBorder="1" applyAlignment="1">
      <alignment horizontal="center" vertical="center" wrapText="1"/>
    </xf>
    <xf numFmtId="166" fontId="35" fillId="6" borderId="9" xfId="6" applyNumberFormat="1" applyFont="1" applyFill="1" applyBorder="1" applyAlignment="1">
      <alignment horizontal="center" vertical="center" wrapText="1"/>
    </xf>
    <xf numFmtId="9" fontId="35" fillId="0" borderId="9" xfId="8" applyFont="1" applyBorder="1" applyAlignment="1">
      <alignment horizontal="center" vertical="center" wrapText="1"/>
    </xf>
    <xf numFmtId="166" fontId="35" fillId="0" borderId="9" xfId="6" applyNumberFormat="1" applyFont="1" applyBorder="1" applyAlignment="1">
      <alignment horizontal="center" vertical="center" wrapText="1"/>
    </xf>
    <xf numFmtId="164" fontId="35" fillId="0" borderId="8" xfId="6" applyNumberFormat="1" applyFont="1" applyBorder="1" applyAlignment="1">
      <alignment horizontal="center" vertical="center" wrapText="1"/>
    </xf>
    <xf numFmtId="164" fontId="35" fillId="0" borderId="9" xfId="6" applyNumberFormat="1" applyFont="1" applyBorder="1" applyAlignment="1">
      <alignment horizontal="center" vertical="center" wrapText="1"/>
    </xf>
    <xf numFmtId="167" fontId="35" fillId="7" borderId="9" xfId="6" applyNumberFormat="1" applyFont="1" applyFill="1" applyBorder="1" applyAlignment="1">
      <alignment horizontal="center" vertical="center" wrapText="1"/>
    </xf>
    <xf numFmtId="164" fontId="35" fillId="7" borderId="9" xfId="6" applyNumberFormat="1" applyFont="1" applyFill="1" applyBorder="1" applyAlignment="1">
      <alignment horizontal="center" vertical="center" wrapText="1"/>
    </xf>
    <xf numFmtId="1" fontId="25" fillId="0" borderId="1" xfId="6" applyNumberFormat="1" applyFont="1" applyBorder="1" applyAlignment="1">
      <alignment horizontal="center" vertical="center" wrapText="1"/>
    </xf>
    <xf numFmtId="168" fontId="25" fillId="0" borderId="1" xfId="9" applyNumberFormat="1" applyFont="1" applyFill="1" applyBorder="1" applyAlignment="1">
      <alignment horizontal="center" vertical="center" wrapText="1"/>
    </xf>
    <xf numFmtId="9" fontId="25" fillId="0" borderId="1" xfId="10" applyFont="1" applyFill="1" applyBorder="1" applyAlignment="1">
      <alignment horizontal="center" vertical="center" wrapText="1"/>
    </xf>
    <xf numFmtId="44" fontId="25" fillId="0" borderId="1" xfId="9" applyFont="1" applyFill="1" applyBorder="1" applyAlignment="1">
      <alignment horizontal="center" vertical="center" wrapText="1"/>
    </xf>
    <xf numFmtId="44" fontId="25" fillId="0" borderId="1" xfId="9" applyFont="1" applyBorder="1" applyAlignment="1">
      <alignment horizontal="center" vertical="center" wrapText="1"/>
    </xf>
    <xf numFmtId="1" fontId="40" fillId="0" borderId="0" xfId="6" applyNumberFormat="1" applyFont="1" applyAlignment="1">
      <alignment horizontal="center" vertical="center" wrapText="1"/>
    </xf>
    <xf numFmtId="1" fontId="1" fillId="0" borderId="0" xfId="6" applyNumberFormat="1" applyAlignment="1">
      <alignment horizontal="center" vertical="center" wrapText="1"/>
    </xf>
    <xf numFmtId="1" fontId="1" fillId="0" borderId="23" xfId="6" applyNumberFormat="1" applyBorder="1" applyAlignment="1">
      <alignment horizontal="center" vertical="center" wrapText="1"/>
    </xf>
    <xf numFmtId="0" fontId="1" fillId="0" borderId="24" xfId="6" applyBorder="1" applyAlignment="1">
      <alignment vertical="center" wrapText="1"/>
    </xf>
    <xf numFmtId="0" fontId="1" fillId="0" borderId="24" xfId="6" applyBorder="1" applyAlignment="1">
      <alignment horizontal="center" vertical="center" wrapText="1"/>
    </xf>
    <xf numFmtId="1" fontId="1" fillId="0" borderId="24" xfId="6" applyNumberFormat="1" applyBorder="1" applyAlignment="1">
      <alignment horizontal="center" vertical="center" wrapText="1"/>
    </xf>
    <xf numFmtId="44" fontId="1" fillId="0" borderId="24" xfId="9" applyFont="1" applyBorder="1" applyAlignment="1">
      <alignment vertical="center" wrapText="1"/>
    </xf>
    <xf numFmtId="0" fontId="1" fillId="0" borderId="0" xfId="6" applyAlignment="1">
      <alignment vertical="center" wrapText="1"/>
    </xf>
    <xf numFmtId="1" fontId="1" fillId="0" borderId="25" xfId="6" applyNumberFormat="1" applyBorder="1" applyAlignment="1">
      <alignment horizontal="center" vertical="top" wrapText="1"/>
    </xf>
    <xf numFmtId="0" fontId="1" fillId="0" borderId="26" xfId="6" applyBorder="1" applyAlignment="1">
      <alignment vertical="top" wrapText="1"/>
    </xf>
    <xf numFmtId="44" fontId="1" fillId="0" borderId="26" xfId="9" applyFont="1" applyBorder="1" applyAlignment="1">
      <alignment vertical="top" wrapText="1"/>
    </xf>
    <xf numFmtId="9" fontId="1" fillId="0" borderId="26" xfId="10" applyFont="1" applyBorder="1" applyAlignment="1">
      <alignment horizontal="center" vertical="top" wrapText="1"/>
    </xf>
    <xf numFmtId="0" fontId="1" fillId="0" borderId="26" xfId="6" applyBorder="1" applyAlignment="1">
      <alignment horizontal="center" vertical="top" wrapText="1"/>
    </xf>
    <xf numFmtId="1" fontId="1" fillId="0" borderId="26" xfId="6" applyNumberFormat="1" applyBorder="1" applyAlignment="1">
      <alignment horizontal="center" vertical="top" wrapText="1"/>
    </xf>
    <xf numFmtId="0" fontId="17" fillId="0" borderId="0" xfId="6" applyFont="1" applyAlignment="1">
      <alignment vertical="top" wrapText="1"/>
    </xf>
    <xf numFmtId="0" fontId="42" fillId="37" borderId="0" xfId="1" applyFont="1" applyFill="1" applyAlignment="1">
      <alignment horizontal="center" vertical="top" wrapText="1"/>
    </xf>
    <xf numFmtId="0" fontId="1" fillId="0" borderId="0" xfId="1" applyAlignment="1">
      <alignment wrapText="1"/>
    </xf>
    <xf numFmtId="0" fontId="43" fillId="3" borderId="27" xfId="1" applyFont="1" applyFill="1" applyBorder="1" applyAlignment="1">
      <alignment horizontal="center" vertical="center" wrapText="1"/>
    </xf>
    <xf numFmtId="0" fontId="43" fillId="3" borderId="20" xfId="1" applyFont="1" applyFill="1" applyBorder="1" applyAlignment="1">
      <alignment horizontal="center" vertical="center" wrapText="1"/>
    </xf>
    <xf numFmtId="0" fontId="44" fillId="0" borderId="0" xfId="1" applyFont="1" applyAlignment="1">
      <alignment horizontal="center" vertical="center" wrapText="1"/>
    </xf>
    <xf numFmtId="0" fontId="9" fillId="0" borderId="20" xfId="3" applyBorder="1" applyAlignment="1">
      <alignment horizontal="center" vertical="center" wrapText="1"/>
    </xf>
    <xf numFmtId="0" fontId="45" fillId="38" borderId="28" xfId="1" applyFont="1" applyFill="1" applyBorder="1" applyAlignment="1">
      <alignment horizontal="center" vertical="center" wrapText="1"/>
    </xf>
    <xf numFmtId="168" fontId="45" fillId="38" borderId="28" xfId="1" applyNumberFormat="1" applyFont="1" applyFill="1" applyBorder="1" applyAlignment="1">
      <alignment horizontal="center" vertical="center" wrapText="1"/>
    </xf>
    <xf numFmtId="0" fontId="45" fillId="38" borderId="0" xfId="1" applyFont="1" applyFill="1" applyAlignment="1">
      <alignment horizontal="center" vertical="center" wrapText="1"/>
    </xf>
    <xf numFmtId="0" fontId="1" fillId="0" borderId="0" xfId="1" applyAlignment="1">
      <alignment horizontal="center" vertical="center" wrapText="1"/>
    </xf>
    <xf numFmtId="0" fontId="9" fillId="0" borderId="1" xfId="3" applyFill="1" applyBorder="1" applyAlignment="1">
      <alignment horizontal="center" vertical="center" wrapText="1"/>
    </xf>
    <xf numFmtId="0" fontId="45" fillId="0" borderId="1" xfId="1" applyFont="1" applyBorder="1" applyAlignment="1">
      <alignment horizontal="center" vertical="center" wrapText="1"/>
    </xf>
    <xf numFmtId="0" fontId="25" fillId="0" borderId="1" xfId="1" applyFont="1" applyBorder="1" applyAlignment="1">
      <alignment horizontal="center" vertical="center" wrapText="1"/>
    </xf>
    <xf numFmtId="8" fontId="25" fillId="0" borderId="1" xfId="1" applyNumberFormat="1" applyFont="1" applyBorder="1" applyAlignment="1">
      <alignment horizontal="center" vertical="center" wrapText="1"/>
    </xf>
    <xf numFmtId="0" fontId="45" fillId="0" borderId="0" xfId="1" applyFont="1" applyAlignment="1">
      <alignment wrapText="1"/>
    </xf>
    <xf numFmtId="0" fontId="47" fillId="3" borderId="29" xfId="1" applyFont="1" applyFill="1" applyBorder="1" applyAlignment="1">
      <alignment horizontal="center" vertical="center" wrapText="1"/>
    </xf>
    <xf numFmtId="0" fontId="47" fillId="3" borderId="0" xfId="1" applyFont="1" applyFill="1" applyAlignment="1">
      <alignment horizontal="center" vertical="center" wrapText="1"/>
    </xf>
    <xf numFmtId="0" fontId="47" fillId="3" borderId="28" xfId="1" applyFont="1" applyFill="1" applyBorder="1" applyAlignment="1">
      <alignment horizontal="center" vertical="center" wrapText="1"/>
    </xf>
    <xf numFmtId="0" fontId="9" fillId="38" borderId="30" xfId="3" applyFill="1" applyBorder="1" applyAlignment="1">
      <alignment horizontal="center" vertical="center" wrapText="1"/>
    </xf>
    <xf numFmtId="0" fontId="19" fillId="38" borderId="31" xfId="1" applyFont="1" applyFill="1" applyBorder="1" applyAlignment="1">
      <alignment horizontal="center" vertical="center" wrapText="1"/>
    </xf>
    <xf numFmtId="0" fontId="19" fillId="38" borderId="32" xfId="1" applyFont="1" applyFill="1" applyBorder="1" applyAlignment="1">
      <alignment horizontal="center" vertical="center" wrapText="1"/>
    </xf>
    <xf numFmtId="0" fontId="19" fillId="38" borderId="33" xfId="1" applyFont="1" applyFill="1" applyBorder="1" applyAlignment="1">
      <alignment horizontal="center" vertical="center" wrapText="1"/>
    </xf>
    <xf numFmtId="169" fontId="19" fillId="38" borderId="33" xfId="1" applyNumberFormat="1" applyFont="1" applyFill="1" applyBorder="1" applyAlignment="1">
      <alignment horizontal="center" vertical="center" wrapText="1"/>
    </xf>
    <xf numFmtId="8" fontId="19" fillId="38" borderId="33" xfId="1" applyNumberFormat="1" applyFont="1" applyFill="1" applyBorder="1" applyAlignment="1">
      <alignment horizontal="center" vertical="center" wrapText="1"/>
    </xf>
    <xf numFmtId="0" fontId="19" fillId="38" borderId="34" xfId="1" applyFont="1" applyFill="1" applyBorder="1" applyAlignment="1">
      <alignment horizontal="center" vertical="center" wrapText="1"/>
    </xf>
    <xf numFmtId="0" fontId="9" fillId="0" borderId="35" xfId="3" applyBorder="1" applyAlignment="1">
      <alignment horizontal="center" vertical="center" wrapText="1"/>
    </xf>
    <xf numFmtId="0" fontId="19" fillId="0" borderId="36" xfId="1" applyFont="1" applyBorder="1" applyAlignment="1">
      <alignment horizontal="center" vertical="center" wrapText="1"/>
    </xf>
    <xf numFmtId="0" fontId="19" fillId="0" borderId="37" xfId="1" applyFont="1" applyBorder="1" applyAlignment="1">
      <alignment horizontal="center" vertical="center" wrapText="1"/>
    </xf>
    <xf numFmtId="8" fontId="19" fillId="0" borderId="36" xfId="1" applyNumberFormat="1" applyFont="1" applyBorder="1" applyAlignment="1">
      <alignment horizontal="center" vertical="center" wrapText="1"/>
    </xf>
    <xf numFmtId="0" fontId="19" fillId="38" borderId="35" xfId="1" applyFont="1" applyFill="1" applyBorder="1" applyAlignment="1">
      <alignment horizontal="center" vertical="center" wrapText="1"/>
    </xf>
    <xf numFmtId="0" fontId="19" fillId="0" borderId="38" xfId="1" applyFont="1" applyBorder="1" applyAlignment="1">
      <alignment horizontal="center" vertical="center" wrapText="1"/>
    </xf>
    <xf numFmtId="0" fontId="9" fillId="0" borderId="0" xfId="3" applyAlignment="1">
      <alignment horizontal="center" vertical="center" wrapText="1"/>
    </xf>
    <xf numFmtId="0" fontId="23" fillId="0" borderId="0" xfId="1" applyFont="1" applyAlignment="1">
      <alignment horizontal="center" vertical="center" wrapText="1"/>
    </xf>
    <xf numFmtId="0" fontId="19" fillId="0" borderId="0" xfId="1" applyFont="1" applyAlignment="1">
      <alignment horizontal="center" vertical="center" wrapText="1"/>
    </xf>
    <xf numFmtId="8" fontId="19" fillId="0" borderId="0" xfId="1" applyNumberFormat="1" applyFont="1" applyAlignment="1">
      <alignment horizontal="center" vertical="center" wrapText="1"/>
    </xf>
    <xf numFmtId="169" fontId="19" fillId="0" borderId="0" xfId="1" applyNumberFormat="1" applyFont="1" applyAlignment="1">
      <alignment horizontal="center" vertical="center" wrapText="1"/>
    </xf>
    <xf numFmtId="0" fontId="48" fillId="0" borderId="39" xfId="1" applyFont="1" applyBorder="1" applyAlignment="1">
      <alignment wrapText="1"/>
    </xf>
    <xf numFmtId="0" fontId="48" fillId="0" borderId="40" xfId="1" applyFont="1" applyBorder="1" applyAlignment="1">
      <alignment wrapText="1"/>
    </xf>
    <xf numFmtId="0" fontId="17" fillId="0" borderId="0" xfId="1" applyFont="1" applyAlignment="1">
      <alignment wrapText="1"/>
    </xf>
    <xf numFmtId="8" fontId="48" fillId="0" borderId="40" xfId="1" applyNumberFormat="1" applyFont="1" applyBorder="1" applyAlignment="1">
      <alignment wrapText="1"/>
    </xf>
    <xf numFmtId="0" fontId="49" fillId="2" borderId="0" xfId="3" applyFont="1" applyFill="1" applyAlignment="1">
      <alignment horizontal="left" vertical="center" indent="1"/>
    </xf>
    <xf numFmtId="0" fontId="50" fillId="0" borderId="0" xfId="1" applyFont="1" applyAlignment="1">
      <alignment horizontal="left" vertical="center" indent="1"/>
    </xf>
    <xf numFmtId="0" fontId="51" fillId="0" borderId="0" xfId="1" applyFont="1" applyAlignment="1">
      <alignment horizontal="left" vertical="center" indent="1"/>
    </xf>
    <xf numFmtId="0" fontId="52" fillId="0" borderId="1" xfId="1" applyFont="1" applyBorder="1"/>
    <xf numFmtId="0" fontId="9" fillId="0" borderId="0" xfId="3"/>
    <xf numFmtId="0" fontId="13" fillId="0" borderId="1" xfId="1" applyFont="1" applyBorder="1"/>
    <xf numFmtId="0" fontId="53" fillId="2" borderId="0" xfId="1" applyFont="1" applyFill="1" applyAlignment="1">
      <alignment horizontal="center" vertical="center"/>
    </xf>
    <xf numFmtId="0" fontId="54" fillId="0" borderId="0" xfId="1" applyFont="1" applyAlignment="1">
      <alignment horizontal="center" vertical="center"/>
    </xf>
    <xf numFmtId="0" fontId="55" fillId="38" borderId="1" xfId="1" applyFont="1" applyFill="1" applyBorder="1" applyAlignment="1">
      <alignment horizontal="center" wrapText="1"/>
    </xf>
    <xf numFmtId="0" fontId="9" fillId="0" borderId="1" xfId="3" applyBorder="1" applyAlignment="1">
      <alignment horizontal="center" wrapText="1"/>
    </xf>
    <xf numFmtId="0" fontId="55" fillId="0" borderId="1" xfId="1" applyFont="1" applyBorder="1" applyAlignment="1">
      <alignment horizontal="center" wrapText="1"/>
    </xf>
    <xf numFmtId="8" fontId="1" fillId="0" borderId="0" xfId="1" applyNumberFormat="1" applyAlignment="1">
      <alignment wrapText="1"/>
    </xf>
    <xf numFmtId="0" fontId="56" fillId="0" borderId="0" xfId="1" applyFont="1"/>
    <xf numFmtId="0" fontId="57" fillId="2" borderId="0" xfId="1" applyFont="1" applyFill="1" applyAlignment="1">
      <alignment horizontal="center" vertical="center" wrapText="1"/>
    </xf>
    <xf numFmtId="0" fontId="13" fillId="0" borderId="1" xfId="1" applyFont="1" applyBorder="1" applyAlignment="1">
      <alignment horizontal="center" vertical="center" wrapText="1"/>
    </xf>
    <xf numFmtId="0" fontId="58" fillId="2" borderId="41" xfId="6" applyFont="1" applyFill="1" applyBorder="1" applyAlignment="1">
      <alignment horizontal="center" vertical="center"/>
    </xf>
    <xf numFmtId="0" fontId="58" fillId="2" borderId="42" xfId="6" applyFont="1" applyFill="1" applyBorder="1" applyAlignment="1">
      <alignment horizontal="center" vertical="center"/>
    </xf>
    <xf numFmtId="0" fontId="59" fillId="0" borderId="0" xfId="11"/>
    <xf numFmtId="0" fontId="4" fillId="3" borderId="5" xfId="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3" fontId="4" fillId="3" borderId="5" xfId="1" applyNumberFormat="1" applyFont="1" applyFill="1" applyBorder="1" applyAlignment="1">
      <alignment horizontal="center" vertical="center" wrapText="1"/>
    </xf>
    <xf numFmtId="14" fontId="5" fillId="4" borderId="5" xfId="1" applyNumberFormat="1" applyFont="1" applyFill="1" applyBorder="1" applyAlignment="1">
      <alignment horizontal="center" vertical="center" wrapText="1"/>
    </xf>
    <xf numFmtId="0" fontId="10" fillId="35" borderId="1" xfId="3" applyFont="1" applyFill="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49" fontId="6" fillId="6" borderId="46" xfId="1" applyNumberFormat="1" applyFont="1" applyFill="1" applyBorder="1" applyAlignment="1">
      <alignment horizontal="center" vertical="center" wrapText="1"/>
    </xf>
    <xf numFmtId="1" fontId="6" fillId="0" borderId="46" xfId="1" applyNumberFormat="1" applyFont="1" applyBorder="1" applyAlignment="1">
      <alignment horizontal="center" vertical="center" wrapText="1"/>
    </xf>
    <xf numFmtId="1" fontId="6" fillId="6" borderId="46" xfId="1" applyNumberFormat="1" applyFont="1" applyFill="1" applyBorder="1" applyAlignment="1">
      <alignment horizontal="center" vertical="center" wrapText="1"/>
    </xf>
    <xf numFmtId="164" fontId="6" fillId="0" borderId="46" xfId="1" applyNumberFormat="1" applyFont="1" applyBorder="1" applyAlignment="1">
      <alignment horizontal="center" vertical="center" wrapText="1"/>
    </xf>
    <xf numFmtId="49" fontId="6" fillId="0" borderId="46" xfId="1" applyNumberFormat="1" applyFont="1" applyBorder="1" applyAlignment="1">
      <alignment horizontal="center" vertical="center" wrapText="1"/>
    </xf>
    <xf numFmtId="2" fontId="6" fillId="0" borderId="46" xfId="1" applyNumberFormat="1" applyFont="1" applyBorder="1" applyAlignment="1">
      <alignment horizontal="center" vertical="center" wrapText="1"/>
    </xf>
    <xf numFmtId="165" fontId="6" fillId="0" borderId="47" xfId="2" applyNumberFormat="1" applyFont="1" applyFill="1" applyBorder="1" applyAlignment="1">
      <alignment horizontal="center" vertical="center" wrapText="1"/>
    </xf>
    <xf numFmtId="166" fontId="8" fillId="6" borderId="48" xfId="1" applyNumberFormat="1" applyFont="1" applyFill="1" applyBorder="1" applyAlignment="1">
      <alignment horizontal="center" vertical="center" wrapText="1"/>
    </xf>
    <xf numFmtId="166" fontId="8" fillId="0" borderId="48" xfId="1" applyNumberFormat="1" applyFont="1" applyBorder="1" applyAlignment="1">
      <alignment horizontal="center" vertical="center" wrapText="1"/>
    </xf>
    <xf numFmtId="166" fontId="8" fillId="6" borderId="50" xfId="1" applyNumberFormat="1" applyFont="1" applyFill="1" applyBorder="1" applyAlignment="1">
      <alignment horizontal="center" vertical="center" wrapText="1"/>
    </xf>
    <xf numFmtId="166" fontId="6" fillId="6" borderId="51" xfId="1" applyNumberFormat="1" applyFont="1" applyFill="1" applyBorder="1" applyAlignment="1">
      <alignment horizontal="center" vertical="center" wrapText="1"/>
    </xf>
    <xf numFmtId="9" fontId="6" fillId="0" borderId="46" xfId="4" applyFont="1" applyBorder="1" applyAlignment="1">
      <alignment horizontal="center" vertical="center" wrapText="1"/>
    </xf>
    <xf numFmtId="166" fontId="6" fillId="0" borderId="51" xfId="1" applyNumberFormat="1" applyFont="1" applyBorder="1" applyAlignment="1">
      <alignment horizontal="center" vertical="center" wrapText="1"/>
    </xf>
    <xf numFmtId="166" fontId="6" fillId="0" borderId="52" xfId="1" applyNumberFormat="1" applyFont="1" applyBorder="1" applyAlignment="1">
      <alignment horizontal="center" vertical="center" wrapText="1"/>
    </xf>
    <xf numFmtId="49" fontId="6" fillId="5" borderId="46" xfId="1" applyNumberFormat="1" applyFont="1" applyFill="1" applyBorder="1" applyAlignment="1">
      <alignment horizontal="center" vertical="center" wrapText="1"/>
    </xf>
    <xf numFmtId="167" fontId="7" fillId="7" borderId="53" xfId="1" applyNumberFormat="1" applyFont="1" applyFill="1" applyBorder="1" applyAlignment="1">
      <alignment horizontal="center" vertical="center" wrapText="1"/>
    </xf>
    <xf numFmtId="167" fontId="6" fillId="7" borderId="55" xfId="1" applyNumberFormat="1" applyFont="1" applyFill="1" applyBorder="1" applyAlignment="1">
      <alignment horizontal="center" vertical="center" wrapText="1"/>
    </xf>
    <xf numFmtId="164" fontId="6" fillId="7" borderId="57" xfId="1" applyNumberFormat="1" applyFont="1" applyFill="1" applyBorder="1" applyAlignment="1">
      <alignment horizontal="center" vertical="center" wrapText="1"/>
    </xf>
    <xf numFmtId="164" fontId="6" fillId="7" borderId="55" xfId="1"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0" fontId="20" fillId="14" borderId="58" xfId="5" applyFont="1" applyFill="1" applyBorder="1" applyAlignment="1">
      <alignment horizontal="center" vertical="center" wrapText="1"/>
    </xf>
    <xf numFmtId="0" fontId="20" fillId="14" borderId="59" xfId="5" applyFont="1" applyFill="1" applyBorder="1" applyAlignment="1">
      <alignment horizontal="center" vertical="center" wrapText="1"/>
    </xf>
    <xf numFmtId="0" fontId="20" fillId="14" borderId="19" xfId="5" applyFont="1" applyFill="1" applyBorder="1" applyAlignment="1">
      <alignment horizontal="center" vertical="center" wrapText="1"/>
    </xf>
    <xf numFmtId="0" fontId="20" fillId="14" borderId="14" xfId="5" applyFont="1" applyFill="1" applyBorder="1" applyAlignment="1">
      <alignment horizontal="center" vertical="center" wrapText="1"/>
    </xf>
    <xf numFmtId="0" fontId="20" fillId="14" borderId="60" xfId="5" applyFont="1" applyFill="1" applyBorder="1" applyAlignment="1">
      <alignment horizontal="center" vertical="center" wrapText="1"/>
    </xf>
    <xf numFmtId="0" fontId="19" fillId="38" borderId="61" xfId="5" applyFill="1" applyBorder="1" applyAlignment="1">
      <alignment horizontal="center" vertical="center" wrapText="1"/>
    </xf>
    <xf numFmtId="0" fontId="19" fillId="38" borderId="10" xfId="5" applyFill="1" applyBorder="1" applyAlignment="1">
      <alignment horizontal="center" vertical="center" wrapText="1"/>
    </xf>
    <xf numFmtId="44" fontId="19" fillId="38" borderId="10" xfId="2" applyFont="1" applyFill="1" applyBorder="1" applyAlignment="1">
      <alignment horizontal="center" vertical="center" wrapText="1"/>
    </xf>
    <xf numFmtId="1" fontId="19" fillId="38" borderId="62" xfId="5" applyNumberFormat="1" applyFill="1" applyBorder="1" applyAlignment="1">
      <alignment horizontal="center" vertical="center" wrapText="1"/>
    </xf>
    <xf numFmtId="0" fontId="19" fillId="0" borderId="61" xfId="5" applyBorder="1" applyAlignment="1">
      <alignment horizontal="center" vertical="center" wrapText="1"/>
    </xf>
    <xf numFmtId="0" fontId="19" fillId="0" borderId="10" xfId="5" applyBorder="1" applyAlignment="1">
      <alignment horizontal="center" vertical="center" wrapText="1"/>
    </xf>
    <xf numFmtId="44" fontId="19" fillId="0" borderId="10" xfId="2" applyFont="1" applyBorder="1" applyAlignment="1">
      <alignment horizontal="center" vertical="center" wrapText="1"/>
    </xf>
    <xf numFmtId="1" fontId="19" fillId="0" borderId="62" xfId="5" applyNumberFormat="1" applyBorder="1" applyAlignment="1">
      <alignment horizontal="center" vertical="center" wrapText="1"/>
    </xf>
    <xf numFmtId="0" fontId="19" fillId="0" borderId="63" xfId="5" applyBorder="1" applyAlignment="1">
      <alignment horizontal="center" vertical="center" wrapText="1"/>
    </xf>
    <xf numFmtId="0" fontId="19" fillId="0" borderId="36" xfId="5" applyBorder="1" applyAlignment="1">
      <alignment horizontal="center" vertical="center" wrapText="1"/>
    </xf>
    <xf numFmtId="44" fontId="19" fillId="0" borderId="36" xfId="2" applyFont="1" applyBorder="1" applyAlignment="1">
      <alignment horizontal="center" vertical="center" wrapText="1"/>
    </xf>
    <xf numFmtId="1" fontId="19" fillId="0" borderId="64" xfId="5" applyNumberFormat="1" applyBorder="1" applyAlignment="1">
      <alignment horizontal="center" vertical="center" wrapText="1"/>
    </xf>
    <xf numFmtId="1" fontId="21" fillId="21" borderId="4" xfId="1" applyNumberFormat="1" applyFont="1" applyFill="1" applyBorder="1" applyAlignment="1">
      <alignment horizontal="center" vertical="center" wrapText="1"/>
    </xf>
    <xf numFmtId="0" fontId="21" fillId="21" borderId="5" xfId="1" applyFont="1" applyFill="1" applyBorder="1" applyAlignment="1">
      <alignment horizontal="center" vertical="center" wrapText="1"/>
    </xf>
    <xf numFmtId="0" fontId="21" fillId="22" borderId="5" xfId="1" applyFont="1" applyFill="1" applyBorder="1" applyAlignment="1">
      <alignment horizontal="center" vertical="center" wrapText="1"/>
    </xf>
    <xf numFmtId="0" fontId="21" fillId="15" borderId="5" xfId="1" applyFont="1" applyFill="1" applyBorder="1" applyAlignment="1">
      <alignment horizontal="center" vertical="center" wrapText="1"/>
    </xf>
    <xf numFmtId="0" fontId="21" fillId="16" borderId="5" xfId="1" applyFont="1" applyFill="1" applyBorder="1" applyAlignment="1">
      <alignment horizontal="center" vertical="center" wrapText="1"/>
    </xf>
    <xf numFmtId="0" fontId="21" fillId="17" borderId="5" xfId="1" applyFont="1" applyFill="1" applyBorder="1" applyAlignment="1">
      <alignment horizontal="center" vertical="center" wrapText="1"/>
    </xf>
    <xf numFmtId="0" fontId="21" fillId="18" borderId="5" xfId="1" applyFont="1" applyFill="1" applyBorder="1" applyAlignment="1">
      <alignment horizontal="center" vertical="center" wrapText="1"/>
    </xf>
    <xf numFmtId="0" fontId="21" fillId="19" borderId="5" xfId="1" applyFont="1" applyFill="1" applyBorder="1" applyAlignment="1">
      <alignment horizontal="center" vertical="center" wrapText="1"/>
    </xf>
    <xf numFmtId="0" fontId="21" fillId="20" borderId="5" xfId="1" applyFont="1" applyFill="1" applyBorder="1" applyAlignment="1">
      <alignment horizontal="center" vertical="center" wrapText="1"/>
    </xf>
    <xf numFmtId="44" fontId="21" fillId="21" borderId="6" xfId="2" applyFont="1" applyFill="1" applyBorder="1" applyAlignment="1">
      <alignment horizontal="center" vertical="center" wrapText="1"/>
    </xf>
    <xf numFmtId="0" fontId="25" fillId="23" borderId="7" xfId="1" applyFont="1" applyFill="1" applyBorder="1" applyAlignment="1">
      <alignment horizontal="center" vertical="center" wrapText="1"/>
    </xf>
    <xf numFmtId="0" fontId="27" fillId="23" borderId="1" xfId="1" applyFont="1" applyFill="1" applyBorder="1" applyAlignment="1">
      <alignment horizontal="center" vertical="center" wrapText="1"/>
    </xf>
    <xf numFmtId="0" fontId="28" fillId="24" borderId="1" xfId="1" quotePrefix="1" applyFont="1" applyFill="1" applyBorder="1" applyAlignment="1">
      <alignment horizontal="center" vertical="center" wrapText="1"/>
    </xf>
    <xf numFmtId="0" fontId="28" fillId="25" borderId="1" xfId="1" quotePrefix="1" applyFont="1" applyFill="1" applyBorder="1" applyAlignment="1">
      <alignment horizontal="center" vertical="center" wrapText="1"/>
    </xf>
    <xf numFmtId="8" fontId="25" fillId="23" borderId="1" xfId="1" applyNumberFormat="1" applyFont="1" applyFill="1" applyBorder="1" applyAlignment="1">
      <alignment horizontal="center" vertical="center" wrapText="1"/>
    </xf>
    <xf numFmtId="0" fontId="28" fillId="26" borderId="1" xfId="1" quotePrefix="1" applyFont="1" applyFill="1" applyBorder="1" applyAlignment="1">
      <alignment horizontal="center" vertical="center" wrapText="1"/>
    </xf>
    <xf numFmtId="0" fontId="25" fillId="23" borderId="8" xfId="1" applyFont="1" applyFill="1" applyBorder="1" applyAlignment="1">
      <alignment horizontal="center" vertical="center" wrapText="1"/>
    </xf>
    <xf numFmtId="0" fontId="27" fillId="23" borderId="9" xfId="1" applyFont="1" applyFill="1" applyBorder="1" applyAlignment="1">
      <alignment horizontal="center" vertical="center" wrapText="1"/>
    </xf>
    <xf numFmtId="0" fontId="28" fillId="24" borderId="9" xfId="1" quotePrefix="1" applyFont="1" applyFill="1" applyBorder="1" applyAlignment="1">
      <alignment horizontal="center" vertical="center" wrapText="1"/>
    </xf>
    <xf numFmtId="0" fontId="28" fillId="25" borderId="9" xfId="1" quotePrefix="1" applyFont="1" applyFill="1" applyBorder="1" applyAlignment="1">
      <alignment horizontal="center" vertical="center" wrapText="1"/>
    </xf>
    <xf numFmtId="8" fontId="25" fillId="23" borderId="9" xfId="1" applyNumberFormat="1" applyFont="1" applyFill="1" applyBorder="1" applyAlignment="1">
      <alignment horizontal="center" vertical="center" wrapText="1"/>
    </xf>
    <xf numFmtId="0" fontId="60" fillId="0" borderId="0" xfId="1" applyFont="1" applyAlignment="1">
      <alignment horizontal="center" vertical="center" wrapText="1"/>
    </xf>
    <xf numFmtId="6" fontId="6" fillId="6" borderId="1" xfId="1" applyNumberFormat="1" applyFont="1" applyFill="1" applyBorder="1" applyAlignment="1">
      <alignment horizontal="center" vertical="center" wrapText="1"/>
    </xf>
    <xf numFmtId="6" fontId="6" fillId="0" borderId="1" xfId="1" applyNumberFormat="1" applyFont="1" applyBorder="1" applyAlignment="1">
      <alignment horizontal="center" vertical="center" wrapText="1"/>
    </xf>
    <xf numFmtId="14" fontId="6" fillId="7" borderId="1" xfId="1" applyNumberFormat="1" applyFont="1" applyFill="1" applyBorder="1" applyAlignment="1">
      <alignment horizontal="center" vertical="center" wrapText="1"/>
    </xf>
    <xf numFmtId="164" fontId="6" fillId="40" borderId="1" xfId="1" applyNumberFormat="1" applyFont="1" applyFill="1" applyBorder="1" applyAlignment="1">
      <alignment horizontal="center" vertical="center" wrapText="1"/>
    </xf>
    <xf numFmtId="2" fontId="6" fillId="6" borderId="1" xfId="1" applyNumberFormat="1" applyFont="1" applyFill="1" applyBorder="1" applyAlignment="1">
      <alignment horizontal="center" vertical="center" wrapText="1"/>
    </xf>
    <xf numFmtId="49" fontId="6" fillId="6" borderId="46" xfId="1" quotePrefix="1" applyNumberFormat="1" applyFont="1" applyFill="1" applyBorder="1" applyAlignment="1">
      <alignment horizontal="center" vertical="center" wrapText="1"/>
    </xf>
    <xf numFmtId="0" fontId="10" fillId="0" borderId="49" xfId="3" applyFont="1" applyFill="1" applyBorder="1" applyAlignment="1">
      <alignment horizontal="center" vertical="center" wrapText="1"/>
    </xf>
    <xf numFmtId="167" fontId="6" fillId="7" borderId="54" xfId="1" applyNumberFormat="1" applyFont="1" applyFill="1" applyBorder="1" applyAlignment="1">
      <alignment horizontal="center" vertical="center" wrapText="1"/>
    </xf>
    <xf numFmtId="167" fontId="7" fillId="7" borderId="56" xfId="1" applyNumberFormat="1" applyFont="1" applyFill="1" applyBorder="1" applyAlignment="1">
      <alignment horizontal="center" vertical="center" wrapText="1"/>
    </xf>
    <xf numFmtId="0" fontId="12" fillId="8" borderId="7" xfId="3" applyFont="1" applyFill="1" applyBorder="1" applyAlignment="1">
      <alignment horizontal="center" vertical="center" wrapText="1"/>
    </xf>
    <xf numFmtId="8" fontId="16" fillId="8" borderId="2" xfId="1" applyNumberFormat="1" applyFont="1" applyFill="1" applyBorder="1" applyAlignment="1">
      <alignment horizontal="center" vertical="center" wrapText="1"/>
    </xf>
    <xf numFmtId="0" fontId="12" fillId="9" borderId="7" xfId="3" applyFont="1" applyFill="1" applyBorder="1" applyAlignment="1">
      <alignment horizontal="center" vertical="center" wrapText="1"/>
    </xf>
    <xf numFmtId="8" fontId="16" fillId="9" borderId="2" xfId="1" applyNumberFormat="1" applyFont="1" applyFill="1" applyBorder="1" applyAlignment="1">
      <alignment horizontal="center" vertical="center" wrapText="1"/>
    </xf>
    <xf numFmtId="0" fontId="12" fillId="9" borderId="8" xfId="3" applyFont="1" applyFill="1" applyBorder="1" applyAlignment="1">
      <alignment horizontal="center" vertical="center" wrapText="1"/>
    </xf>
    <xf numFmtId="8" fontId="16" fillId="9" borderId="10" xfId="1" applyNumberFormat="1" applyFont="1" applyFill="1" applyBorder="1" applyAlignment="1">
      <alignment horizontal="center" vertical="center" wrapText="1"/>
    </xf>
    <xf numFmtId="1" fontId="21" fillId="15" borderId="59" xfId="5" applyNumberFormat="1" applyFont="1" applyFill="1" applyBorder="1" applyAlignment="1">
      <alignment horizontal="center" vertical="center" wrapText="1"/>
    </xf>
    <xf numFmtId="1" fontId="21" fillId="16" borderId="18" xfId="5" applyNumberFormat="1" applyFont="1" applyFill="1" applyBorder="1" applyAlignment="1">
      <alignment horizontal="center" vertical="center" wrapText="1"/>
    </xf>
    <xf numFmtId="0" fontId="19" fillId="0" borderId="0" xfId="1" applyFont="1" applyAlignment="1">
      <alignment vertical="center"/>
    </xf>
    <xf numFmtId="0" fontId="1" fillId="0" borderId="0" xfId="1" applyAlignment="1">
      <alignment vertical="center"/>
    </xf>
    <xf numFmtId="1" fontId="19" fillId="38" borderId="10" xfId="5" applyNumberFormat="1" applyFill="1" applyBorder="1" applyAlignment="1">
      <alignment horizontal="center" vertical="center" wrapText="1"/>
    </xf>
    <xf numFmtId="1" fontId="19" fillId="0" borderId="10" xfId="5" applyNumberFormat="1" applyBorder="1" applyAlignment="1">
      <alignment horizontal="center" vertical="center" wrapText="1"/>
    </xf>
    <xf numFmtId="1" fontId="19" fillId="0" borderId="36" xfId="5" applyNumberFormat="1" applyBorder="1" applyAlignment="1">
      <alignment horizontal="center" vertical="center" wrapText="1"/>
    </xf>
    <xf numFmtId="0" fontId="17" fillId="0" borderId="0" xfId="1" applyFont="1" applyAlignment="1">
      <alignment horizontal="center"/>
    </xf>
    <xf numFmtId="0" fontId="19" fillId="0" borderId="1" xfId="1" applyFont="1" applyBorder="1" applyAlignment="1">
      <alignment horizontal="center" wrapText="1"/>
    </xf>
    <xf numFmtId="0" fontId="19" fillId="0" borderId="2" xfId="1" applyFont="1" applyBorder="1" applyAlignment="1">
      <alignment horizontal="center" wrapText="1"/>
    </xf>
    <xf numFmtId="0" fontId="1" fillId="0" borderId="1" xfId="1" applyBorder="1" applyAlignment="1">
      <alignment horizontal="center" wrapText="1"/>
    </xf>
    <xf numFmtId="0" fontId="1" fillId="0" borderId="2" xfId="1" applyBorder="1" applyAlignment="1">
      <alignment horizontal="center" wrapText="1"/>
    </xf>
    <xf numFmtId="0" fontId="1" fillId="0" borderId="9" xfId="1" applyBorder="1" applyAlignment="1">
      <alignment horizontal="center" wrapText="1"/>
    </xf>
    <xf numFmtId="0" fontId="1" fillId="0" borderId="10" xfId="1" applyBorder="1" applyAlignment="1">
      <alignment horizontal="center" wrapText="1"/>
    </xf>
    <xf numFmtId="0" fontId="59" fillId="39" borderId="44" xfId="11" applyFill="1" applyBorder="1" applyAlignment="1">
      <alignment horizontal="center"/>
    </xf>
    <xf numFmtId="0" fontId="59" fillId="39" borderId="43" xfId="11" applyFill="1" applyBorder="1" applyAlignment="1">
      <alignment horizont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18" fillId="10" borderId="11" xfId="1" applyFont="1" applyFill="1" applyBorder="1"/>
    <xf numFmtId="0" fontId="18" fillId="10" borderId="12" xfId="1" applyFont="1" applyFill="1" applyBorder="1"/>
    <xf numFmtId="0" fontId="18" fillId="10" borderId="13" xfId="1" applyFont="1" applyFill="1" applyBorder="1"/>
    <xf numFmtId="0" fontId="18" fillId="11" borderId="14" xfId="1" applyFont="1" applyFill="1" applyBorder="1"/>
    <xf numFmtId="0" fontId="18" fillId="11" borderId="15" xfId="1" applyFont="1" applyFill="1" applyBorder="1"/>
    <xf numFmtId="0" fontId="18" fillId="12" borderId="14" xfId="1" applyFont="1" applyFill="1" applyBorder="1"/>
    <xf numFmtId="0" fontId="18" fillId="12" borderId="15" xfId="1" applyFont="1" applyFill="1" applyBorder="1"/>
    <xf numFmtId="0" fontId="41" fillId="37" borderId="0" xfId="1" applyFont="1" applyFill="1" applyAlignment="1">
      <alignment horizontal="center" vertical="center" wrapText="1"/>
    </xf>
    <xf numFmtId="0" fontId="46" fillId="2" borderId="0" xfId="3" applyFont="1" applyFill="1" applyAlignment="1">
      <alignment horizontal="center" vertical="center" wrapText="1"/>
    </xf>
  </cellXfs>
  <cellStyles count="12">
    <cellStyle name="Currency 2" xfId="2" xr:uid="{33B60EE5-D621-E842-82C5-A78B2CC023FF}"/>
    <cellStyle name="Currency 2 2" xfId="7" xr:uid="{477E45A3-F1FC-3A40-9731-1FBE373CDD33}"/>
    <cellStyle name="Currency 5" xfId="9" xr:uid="{FA4AA156-EE60-AC42-BECA-762BD5EC72C5}"/>
    <cellStyle name="Hyperlink 2" xfId="3" xr:uid="{DEBFE2DD-6085-7A42-8563-AA7C700C9382}"/>
    <cellStyle name="Normal" xfId="0" builtinId="0"/>
    <cellStyle name="Normal 2" xfId="1" xr:uid="{44BA0860-8E91-074C-995C-EF735C4FD05D}"/>
    <cellStyle name="Normal 2 3" xfId="6" xr:uid="{88A1691E-BED5-5E4B-85B3-23E38247D88A}"/>
    <cellStyle name="Normal 3" xfId="11" xr:uid="{053695BF-9C1B-1E44-AD36-8332955F6734}"/>
    <cellStyle name="Normal_Roadway_060710" xfId="5" xr:uid="{2C79166B-43B3-984A-98CC-58B8274CB964}"/>
    <cellStyle name="Percent 2" xfId="4" xr:uid="{9601EFCA-8D5E-1742-9969-8057EC8762FB}"/>
    <cellStyle name="Percent 2 2" xfId="8" xr:uid="{539B16D5-B138-8945-97D6-4642C7A500C2}"/>
    <cellStyle name="Percent 5" xfId="10" xr:uid="{3AD1F2EA-A017-2E4E-8DEC-9066E3EE23A1}"/>
  </cellStyles>
  <dxfs count="241">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6"/>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medium">
          <color indexed="64"/>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34" formatCode="_(&quot;$&quot;* #,##0.00_);_(&quot;$&quot;* \(#,##0.00\);_(&quot;$&quot;* &quot;-&quot;??_);_(@_)"/>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right/>
        <top style="thin">
          <color rgb="FF000000"/>
        </top>
        <bottom/>
        <vertical/>
        <horizontal/>
      </border>
    </dxf>
    <dxf>
      <border outline="0">
        <left style="medium">
          <color indexed="64"/>
        </left>
      </border>
    </dxf>
    <dxf>
      <font>
        <b val="0"/>
        <i val="0"/>
        <strike val="0"/>
        <condense val="0"/>
        <extend val="0"/>
        <outline val="0"/>
        <shadow val="0"/>
        <u val="none"/>
        <vertAlign val="baseline"/>
        <sz val="12"/>
        <color rgb="FF000000"/>
        <name val="Arial"/>
        <family val="2"/>
        <scheme val="none"/>
      </font>
      <numFmt numFmtId="12" formatCode="&quot;$&quot;#,##0.00_);[Red]\(&quot;$&quot;#,##0.00\)"/>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theme="1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6"/>
        <color rgb="FF0C224F"/>
        <name val="Calibri"/>
        <family val="2"/>
        <scheme val="none"/>
      </font>
      <numFmt numFmtId="30" formatCode="@"/>
      <fill>
        <patternFill patternType="solid">
          <fgColor indexed="64"/>
          <bgColor rgb="FFBC922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alignment horizontal="center"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numFmt numFmtId="12" formatCode="&quot;$&quot;#,##0.00_);[Red]\(&quot;$&quot;#,##0.00\)"/>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76933C"/>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22"/>
        <color rgb="FF0070C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FF0000"/>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theme="1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5"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2" formatCode="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2"/>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6"/>
        <color auto="1"/>
        <name val="Calibri"/>
        <family val="2"/>
        <scheme val="none"/>
      </font>
      <numFmt numFmtId="170" formatCode="m/d/yy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FF0000"/>
      </font>
      <fill>
        <patternFill>
          <bgColor theme="5" tint="0.79998168889431442"/>
        </patternFill>
      </fill>
    </dxf>
    <dxf>
      <font>
        <b/>
        <i val="0"/>
        <color theme="0"/>
      </font>
      <fill>
        <patternFill>
          <bgColor theme="6" tint="-0.24994659260841701"/>
        </patternFill>
      </fill>
    </dxf>
    <dxf>
      <font>
        <b/>
        <i val="0"/>
        <color theme="0"/>
      </font>
      <fill>
        <patternFill>
          <bgColor theme="0" tint="-0.499984740745262"/>
        </patternFill>
      </fill>
    </dxf>
    <dxf>
      <font>
        <b/>
        <i val="0"/>
        <color theme="0"/>
      </font>
      <fill>
        <patternFill>
          <bgColor theme="5" tint="-0.49998474074526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Hendersonville!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D8D9C87-D09A-444F-B3E7-2347760466CB}">
    <nsvFilter filterId="{77F3D7A8-35E0-40E5-974D-26BE44FAB4C4}" ref="A2:BA11" tableId="16">
      <sortRules>
        <sortRule colId="3" id="{A1802EBB-8685-B340-8E55-EBB374008A33}">
          <sortCondition descending="1" ref="D2:D11"/>
        </sortRule>
        <sortRule colId="1" id="{BC538560-3225-7048-B937-9523A788CA20}">
          <sortCondition ref="B2:B11"/>
        </sortRule>
      </sortRules>
    </nsvFilter>
    <nsvFilter filterId="{6B22F42A-5097-4717-92FB-CC2CEED3E06E}" ref="A53:P73" tableId="17"/>
    <nsvFilter filterId="{2F3EBE66-6FD0-44D6-AF46-B4A68D789C29}" ref="A14:F24" tableId="18"/>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729B379-A304-C745-993F-AB311854FAB6}" name="Table19" displayName="Table19" ref="A2:BA11" totalsRowShown="0" headerRowDxfId="234" dataDxfId="232" headerRowBorderDxfId="233" tableBorderDxfId="231">
  <autoFilter ref="A2:BA11" xr:uid="{77F3D7A8-35E0-40E5-974D-26BE44FAB4C4}"/>
  <sortState xmlns:xlrd2="http://schemas.microsoft.com/office/spreadsheetml/2017/richdata2" ref="A3:BA11">
    <sortCondition descending="1" ref="D3:D11"/>
    <sortCondition ref="B3:B11"/>
  </sortState>
  <tableColumns count="53">
    <tableColumn id="1" xr3:uid="{A14485E7-C2C4-3740-81D1-852A6435623E}" name="Lead Agency" dataDxfId="230"/>
    <tableColumn id="2" xr3:uid="{BC538560-3225-7048-B937-9523A788CA20}" name="Project Name" dataDxfId="229"/>
    <tableColumn id="3" xr3:uid="{159FC6B4-9097-9342-82D8-2319CD941286}" name="County" dataDxfId="228"/>
    <tableColumn id="4" xr3:uid="{A1802EBB-8685-B340-8E55-EBB374008A33}" name="Degrees of Concern" dataDxfId="227">
      <calculatedColumnFormula>SUBTOTAL(9,AI3:AK3)</calculatedColumnFormula>
    </tableColumn>
    <tableColumn id="5" xr3:uid="{29307024-1AD6-CE48-A85A-4F71CE0ED512}" name="Years Programmed" dataDxfId="226"/>
    <tableColumn id="6" xr3:uid="{5928EA3F-9331-9E4F-95CA-105A61039511}" name="Development _x000a_Duration" dataDxfId="225">
      <calculatedColumnFormula>BA3</calculatedColumnFormula>
    </tableColumn>
    <tableColumn id="7" xr3:uid="{33A89065-CB98-F640-B7F0-7FEF017F77B6}" name="Inactivity _x000a_Duration" dataDxfId="224"/>
    <tableColumn id="8" xr3:uid="{349EA28F-DA85-8C4C-A5BB-AA69C5625774}" name="Improvement Type" dataDxfId="223"/>
    <tableColumn id="9" xr3:uid="{B6A6AB5D-47E9-6D45-8413-EDA3121B674D}" name="MPO TIP #" dataDxfId="222"/>
    <tableColumn id="10" xr3:uid="{EE4DFB8D-7F14-8248-8051-E1188004A916}" name="TDOT PIN #" dataDxfId="221"/>
    <tableColumn id="11" xr3:uid="{3189D94E-B083-8C4C-B5ED-BBA80B768A72}" name="PINI #" dataDxfId="220"/>
    <tableColumn id="12" xr3:uid="{4728AD91-EFC6-9A45-8034-D77F878F6D8A}" name="Year Entered TIP" dataDxfId="219"/>
    <tableColumn id="13" xr3:uid="{28B09706-AE7B-C649-A6B5-7E811FEBEF51}" name="Estimated Total Cost" dataDxfId="218"/>
    <tableColumn id="14" xr3:uid="{F6414D6C-EF17-714F-9CC7-00D565D9BB20}" name="Programmed Construction Year" dataDxfId="217"/>
    <tableColumn id="15" xr3:uid="{75818991-26BE-004B-A901-0B59D1A163EE}" name="Active/Current Phase of Development" dataDxfId="216"/>
    <tableColumn id="16" xr3:uid="{E2F15D47-70E8-BE41-A3DE-EBCC4C29B4AE}" name="Phases of Work in TIP" dataDxfId="215"/>
    <tableColumn id="17" xr3:uid="{72E59360-705E-034D-B76B-B737A67ED967}" name="Prior Obligations" dataDxfId="214"/>
    <tableColumn id="18" xr3:uid="{85B6D0B4-5DDA-8342-B6CD-D56B9098A2E2}" name="TIP Database Links" dataDxfId="213" dataCellStyle="Hyperlink"/>
    <tableColumn id="19" xr3:uid="{7B0647CB-74C5-0342-8F02-3921E31494E0}" name="Total Amount Programmed in FYs 2020-23 TIP" dataDxfId="212"/>
    <tableColumn id="20" xr3:uid="{A0098B74-C404-6043-AB87-48016E55F222}" name="Federal Amount Programmed in FYs 2020-23 TIP" dataDxfId="211"/>
    <tableColumn id="21" xr3:uid="{9C4DE52C-7466-0C41-AE50-89E9CD03C2F5}" name="FYs 2020-23 TIP Obligated" dataDxfId="210"/>
    <tableColumn id="22" xr3:uid="{B1B1EB90-84E8-2541-A841-FFA68CDE8136}" name="Remaining Obligations" dataDxfId="209">
      <calculatedColumnFormula>SUM(T3-U3)</calculatedColumnFormula>
    </tableColumn>
    <tableColumn id="23" xr3:uid="{4B1AB6F4-FDD7-2F4B-BC07-2EB1EA87BFA2}" name="Remaining Local Match" dataDxfId="208"/>
    <tableColumn id="24" xr3:uid="{BA80EE2C-B213-AB41-85A2-C7DDD59A74A9}" name="Percent of Total Cost in TIP" dataDxfId="207">
      <calculatedColumnFormula>SUM(S3/M3)</calculatedColumnFormula>
    </tableColumn>
    <tableColumn id="25" xr3:uid="{B59FAA60-9FCF-D142-85D3-BEFCE55D6262}" name="Federal Share of Programmed Funds" dataDxfId="206">
      <calculatedColumnFormula>SUM(T3/M3)</calculatedColumnFormula>
    </tableColumn>
    <tableColumn id="26" xr3:uid="{EC43581E-5C78-D34A-8B51-E8A258CF5251}" name="Percent of TIP Amount Obligated" dataDxfId="205">
      <calculatedColumnFormula>SUM(U3/T3)</calculatedColumnFormula>
    </tableColumn>
    <tableColumn id="27" xr3:uid="{B161A7AF-8C9F-674D-8717-C0EED8A1C736}" name="Policy #8 _x000a_(Match Past Due)" dataDxfId="204"/>
    <tableColumn id="28" xr3:uid="{158BA7E0-2000-194E-9DB6-46B01C8E6DD2}" name="Policy #10 (Obligation Past Due)" dataDxfId="203"/>
    <tableColumn id="29" xr3:uid="{480C18E8-78A0-7B41-B742-BDE377271FA1}" name="Phases of Work2" dataDxfId="202"/>
    <tableColumn id="30" xr3:uid="{7A3E7C3D-E4A4-7843-AA48-765C99B38513}" name="PE-N" dataDxfId="201"/>
    <tableColumn id="31" xr3:uid="{B5FA269B-758C-6846-AEAF-FB79F06E6C07}" name="PE-D" dataDxfId="200"/>
    <tableColumn id="32" xr3:uid="{32902168-B264-8442-8E48-9B1F5DE2BAAA}" name="ROW" dataDxfId="199"/>
    <tableColumn id="33" xr3:uid="{B0E83768-30E8-8246-9700-F3F3FB3E38F3}" name="CONST" dataDxfId="198"/>
    <tableColumn id="34" xr3:uid="{CA0BAFA6-1A6C-BB43-9BCE-4A4B9D002ABD}" name="Funding Type" dataDxfId="197"/>
    <tableColumn id="35" xr3:uid="{51B5B272-B329-DD4D-BCBF-89B0555546CC}" name="Inactivity" dataDxfId="196"/>
    <tableColumn id="36" xr3:uid="{4F429736-49F9-CC4D-BE60-F1C58CB4DE19}" name="Years Programmed2" dataDxfId="195"/>
    <tableColumn id="37" xr3:uid="{2CBDC639-AC74-0549-9259-360F9889148B}" name="Obligation Past Due" dataDxfId="194"/>
    <tableColumn id="38" xr3:uid="{15BAECA7-5426-A141-A194-5FC18AF03504}" name="Assurance of Match" dataDxfId="193"/>
    <tableColumn id="39" xr3:uid="{EF25FD56-3C86-CF45-9950-8BEA35B304B5}" name="Analyze" dataDxfId="192"/>
    <tableColumn id="40" xr3:uid="{6998FDCC-562B-6148-96B3-1E071E698E56}" name="Program Type" dataDxfId="191"/>
    <tableColumn id="41" xr3:uid="{8E0FA4FA-6836-8C40-8BD9-2E0A556A2DB7}" name="TIP START" dataDxfId="190"/>
    <tableColumn id="42" xr3:uid="{818722E8-BBD2-7748-94AB-DE0559E5AF12}" name="NTP_x000a_NEPA"/>
    <tableColumn id="43" xr3:uid="{D67D6903-208E-F24B-B123-4EBEA7CF019C}" name="NEPA Approved" dataDxfId="189"/>
    <tableColumn id="44" xr3:uid="{BDF29E15-2F65-E04B-887B-FFCD874931C7}" name="NTP _x000a_Design"/>
    <tableColumn id="45" xr3:uid="{4BBF33C5-D38D-D141-BA56-ECCE1AEB7D6F}" name="NTP_x000a_ROW" dataDxfId="188"/>
    <tableColumn id="46" xr3:uid="{87EBC6A2-AF7D-6648-BD5D-172164762727}" name="NTP CONST" dataDxfId="187"/>
    <tableColumn id="47" xr3:uid="{1796723B-FB34-7849-9E02-8F9FF8C72CB1}" name="COMPLETE" dataDxfId="186"/>
    <tableColumn id="48" xr3:uid="{AF86F917-48A4-684D-B852-929222831521}" name="Pre NEPA" dataDxfId="185"/>
    <tableColumn id="49" xr3:uid="{9B4848E3-01D7-B74C-8A3D-44B4D28F2F0D}" name="NEPA" dataDxfId="184"/>
    <tableColumn id="50" xr3:uid="{7D53856F-C3C2-4441-9C71-743AEE470B38}" name="Design" dataDxfId="183"/>
    <tableColumn id="51" xr3:uid="{5BFDFC0F-BCDF-CA4A-8ACE-250FCAE7B7E3}" name="ROW3" dataDxfId="182"/>
    <tableColumn id="52" xr3:uid="{AE42C915-C9AD-6344-9E20-35FE5494DED6}" name="Construction" dataDxfId="181"/>
    <tableColumn id="53" xr3:uid="{5E26244D-4E28-A341-823B-7593B9FD4E49}" name="Total Years" dataDxfId="1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85E4B6-50E9-AB44-92FC-166B65E29AC9}" name="Table30" displayName="Table30" ref="A53:P73" totalsRowShown="0" headerRowBorderDxfId="179" tableBorderDxfId="178" totalsRowBorderDxfId="177">
  <autoFilter ref="A53:P73" xr:uid="{6B22F42A-5097-4717-92FB-CC2CEED3E06E}"/>
  <tableColumns count="16">
    <tableColumn id="1" xr3:uid="{051C752D-508D-9041-A1F4-54046D688093}" name="ID" dataDxfId="176"/>
    <tableColumn id="2" xr3:uid="{F0F8F247-142C-A04F-8B7B-37EE498D2938}" name="Applicant" dataDxfId="175"/>
    <tableColumn id="3" xr3:uid="{0147F883-6776-1245-AB78-F49864586053}" name="County" dataDxfId="174"/>
    <tableColumn id="4" xr3:uid="{D2517BEA-235A-CC4A-9689-202B9B8412D2}" name="Proposal" dataDxfId="173"/>
    <tableColumn id="5" xr3:uid="{5F659B35-ED8E-AC4B-A2AF-007FC1C29888}" name="Project Name" dataDxfId="172"/>
    <tableColumn id="6" xr3:uid="{8B0469B9-BD08-FF4D-8A2A-C0A40816C8D5}" name="Score" dataDxfId="171"/>
    <tableColumn id="7" xr3:uid="{60B45EF2-E274-1140-8795-DF7C1CD7BC17}" name="RANK" dataDxfId="170"/>
    <tableColumn id="8" xr3:uid="{7D552C0D-4D8D-5E40-8AD7-49120EC9BFAA}" name="TIER" dataDxfId="169"/>
    <tableColumn id="9" xr3:uid="{886DF6A1-AEB6-6E43-BA79-6DB626A0FFBB}" name="SOGR"/>
    <tableColumn id="10" xr3:uid="{C082DFFF-DD41-2748-BA54-934C839E8C31}" name="SFTY" dataDxfId="168"/>
    <tableColumn id="11" xr3:uid="{0C238068-7180-5B48-9060-91A3BC0EBCB2}" name="CONG" dataDxfId="167"/>
    <tableColumn id="12" xr3:uid="{4BBD2C1A-775E-8644-BC51-283BA98A9AD3}" name="ECON" dataDxfId="166"/>
    <tableColumn id="13" xr3:uid="{F7DEEE9E-6D0A-AA4A-B997-7677C963C546}" name="ENVT" dataDxfId="165"/>
    <tableColumn id="14" xr3:uid="{681C6A58-F870-6542-94C5-CCE4C3F65DF6}" name="ALGN" dataDxfId="164"/>
    <tableColumn id="15" xr3:uid="{CDB1CE97-7860-0944-A145-C687CD03895A}" name="TIP ID" dataDxfId="163"/>
    <tableColumn id="16" xr3:uid="{FBFBBE2C-B1BD-3542-8EB7-1369575FAC87}" name="Est. $$_x000a_(Millions)" dataDxfId="16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11734DC-99F9-F148-B616-40071EC1FDA6}" name="Table31" displayName="Table31" ref="A14:F24" totalsRowShown="0" headerRowDxfId="161" dataDxfId="159" headerRowBorderDxfId="160" tableBorderDxfId="158" totalsRowBorderDxfId="157">
  <autoFilter ref="A14:F24" xr:uid="{2F3EBE66-6FD0-44D6-AF46-B4A68D789C29}"/>
  <tableColumns count="6">
    <tableColumn id="1" xr3:uid="{C86F4BFC-8E7A-1446-BD54-A7EC7B4CBDF7}" name="TIP ID#" dataDxfId="156" dataCellStyle="Hyperlink"/>
    <tableColumn id="2" xr3:uid="{EB09F065-4B67-9344-B5C4-06A23CE84AA8}" name="Project Name" dataDxfId="155"/>
    <tableColumn id="3" xr3:uid="{ACAF2F70-7370-C949-80AB-130439B2332C}" name="Improvement" dataDxfId="154"/>
    <tableColumn id="4" xr3:uid="{4C63E284-5E35-2C40-A14D-322995C629FA}" name="Location" dataDxfId="153"/>
    <tableColumn id="5" xr3:uid="{E4305178-6FB8-A746-AE7C-66CE5C7446E1}" name="Lead Agency" dataDxfId="152"/>
    <tableColumn id="6" xr3:uid="{3E925D97-1E63-FE4F-9311-A419F4C9B282}" name="Total Cost" dataDxfId="1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688E060-0004-8442-9B1B-DD5B772791A5}" name="Table42" displayName="Table42" ref="A29:S49" totalsRowShown="0" tableBorderDxfId="150">
  <autoFilter ref="A29:S49" xr:uid="{A73384DD-3036-D74C-BA66-C07466BED757}"/>
  <tableColumns count="19">
    <tableColumn id="1" xr3:uid="{75E16348-0630-B04F-AC75-360317E42C29}" name="APP ID" dataDxfId="149" dataCellStyle="Normal_Roadway_060710"/>
    <tableColumn id="2" xr3:uid="{6558556F-9E49-0141-98C0-2B320AA310AF}" name="PROJECT NAME" dataDxfId="148" dataCellStyle="Normal_Roadway_060710"/>
    <tableColumn id="3" xr3:uid="{F1C8732B-2105-F949-8716-A78C33259BAE}" name="IMPROVEMENT TYPE" dataDxfId="147" dataCellStyle="Normal_Roadway_060710"/>
    <tableColumn id="4" xr3:uid="{F5B0CA3C-9B0F-864B-B2D0-45CCEAC9E68A}" name="APPLICANT" dataDxfId="146" dataCellStyle="Normal_Roadway_060710"/>
    <tableColumn id="5" xr3:uid="{C2B6370A-7A3D-6442-9FFE-EACD5919253B}" name="COUNTY" dataDxfId="145" dataCellStyle="Normal_Roadway_060710"/>
    <tableColumn id="6" xr3:uid="{08EB3950-83CF-4E45-9989-068CC50DF033}" name="RTP ID" dataDxfId="144" dataCellStyle="Normal_Roadway_060710"/>
    <tableColumn id="7" xr3:uid="{642D8F98-1408-B343-9775-BCE95F38208E}" name="TIP#" dataDxfId="143" dataCellStyle="Normal_Roadway_060710"/>
    <tableColumn id="8" xr3:uid="{7AEE591A-3BEF-5B4F-87F4-02F93B3E7204}" name="COST_x000a_(2020)" dataDxfId="142"/>
    <tableColumn id="9" xr3:uid="{B164FE52-58C5-AC45-974C-0B15BDAF2E11}" name="DESIRED_x000a_HORIZON" dataDxfId="141" dataCellStyle="Normal_Roadway_060710"/>
    <tableColumn id="10" xr3:uid="{EFEAFE10-846B-6244-A157-754F2B7CEC7E}" name="SOGR_x000a_(20 MAX)" dataDxfId="140" dataCellStyle="Normal_Roadway_060710"/>
    <tableColumn id="11" xr3:uid="{BB4D616C-F823-FA4A-A336-35AE7E4D8353}" name="SFTY_x000a_(30 MAX)" dataDxfId="139" dataCellStyle="Normal_Roadway_060710"/>
    <tableColumn id="12" xr3:uid="{9FF77AEC-304C-5F40-9CC5-654693924808}" name="CONG_x000a_(15 MAX)" dataDxfId="138" dataCellStyle="Normal_Roadway_060710"/>
    <tableColumn id="13" xr3:uid="{7886D4D8-D359-7D4A-8139-99CA0C24E8A0}" name="ECON_x000a_(15 MAX)" dataDxfId="137" dataCellStyle="Normal_Roadway_060710"/>
    <tableColumn id="14" xr3:uid="{0F35954C-F8CE-C04C-88DE-4D089270CB9E}" name="ENVT_x000a_(10 MAX)" dataDxfId="136" dataCellStyle="Normal_Roadway_060710"/>
    <tableColumn id="15" xr3:uid="{17D91ECD-6507-5E45-9EC0-5F0BC90D5EA1}" name="ALGN_x000a_(10 MAX)" dataDxfId="135" dataCellStyle="Normal_Roadway_060710"/>
    <tableColumn id="16" xr3:uid="{83BCDD4E-D8FF-B247-9C57-C25F02B6CFDF}" name="TOTAL_x000a_(100 MAX)" dataDxfId="134" dataCellStyle="Normal_Roadway_060710"/>
    <tableColumn id="17" xr3:uid="{717E0CE1-294D-7D4F-95FD-5E8F8133DA3B}" name="RANK" dataDxfId="133" dataCellStyle="Normal_Roadway_060710"/>
    <tableColumn id="18" xr3:uid="{2394B2C5-946A-054B-9611-5582C2F5DCB4}" name="TIER" dataDxfId="132" dataCellStyle="Normal_Roadway_060710"/>
    <tableColumn id="19" xr3:uid="{E95F0B12-481A-2E41-B654-94D3369B30FE}" name="LOCAL" dataDxfId="131" dataCellStyle="Normal_Roadway_0607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tipapp.nashvillempo.org/MPO_TIPApp_2326/TipProjectInfo.aspx?tipprojectid=971" TargetMode="External"/><Relationship Id="rId13" Type="http://schemas.openxmlformats.org/officeDocument/2006/relationships/hyperlink" Target="http://tipapp.nashvillempo.org/MPO_TIPApp_2023/TipProjectInfo.aspx?tipprojectid=620" TargetMode="External"/><Relationship Id="rId18" Type="http://schemas.openxmlformats.org/officeDocument/2006/relationships/hyperlink" Target="http://tipapp.nashvillempo.org/MPO_TIPApp_2023/TipProjectInfo.aspx?tipprojectid=1103" TargetMode="External"/><Relationship Id="rId3" Type="http://schemas.openxmlformats.org/officeDocument/2006/relationships/hyperlink" Target="http://tipapp.nashvillempo.org/MPO_TIPApp_2326/TipProjectInfo.aspx?tipprojectid=620" TargetMode="External"/><Relationship Id="rId21" Type="http://schemas.openxmlformats.org/officeDocument/2006/relationships/table" Target="../tables/table3.xml"/><Relationship Id="rId7" Type="http://schemas.openxmlformats.org/officeDocument/2006/relationships/hyperlink" Target="http://tipapp.nashvillempo.org/MPO_TIPApp_2326/TipProjectInfo.aspx?tipprojectid=906" TargetMode="External"/><Relationship Id="rId12" Type="http://schemas.openxmlformats.org/officeDocument/2006/relationships/hyperlink" Target="http://tipapp.nashvillempo.org/MPO_TIPApp_2023/TipProjectInfo.aspx?tipprojectid=418" TargetMode="External"/><Relationship Id="rId17" Type="http://schemas.openxmlformats.org/officeDocument/2006/relationships/hyperlink" Target="http://tipapp.nashvillempo.org/MPO_TIPApp_2023/TipProjectInfo.aspx?tipprojectid=971" TargetMode="External"/><Relationship Id="rId2" Type="http://schemas.openxmlformats.org/officeDocument/2006/relationships/hyperlink" Target="http://tipapp.nashvillempo.org/MPO_TIPApp_2326/TipProjectInfo.aspx?tipprojectid=418" TargetMode="External"/><Relationship Id="rId16" Type="http://schemas.openxmlformats.org/officeDocument/2006/relationships/hyperlink" Target="http://tipapp.nashvillempo.org/MPO_TIPApp_2023/TipProjectInfo.aspx?tipprojectid=906" TargetMode="External"/><Relationship Id="rId20" Type="http://schemas.openxmlformats.org/officeDocument/2006/relationships/table" Target="../tables/table2.xml"/><Relationship Id="rId1" Type="http://schemas.openxmlformats.org/officeDocument/2006/relationships/hyperlink" Target="http://tipapp.nashvillempo.org/MPO_TIPApp_2326/TipProjectInfo.aspx?tipprojectid=417" TargetMode="External"/><Relationship Id="rId6" Type="http://schemas.openxmlformats.org/officeDocument/2006/relationships/hyperlink" Target="http://tipapp.nashvillempo.org/MPO_TIPApp_2326/TipProjectInfo.aspx?tipprojectid=822" TargetMode="External"/><Relationship Id="rId11" Type="http://schemas.openxmlformats.org/officeDocument/2006/relationships/hyperlink" Target="http://tipapp.nashvillempo.org/MPO_TIPApp_2023/TipProjectInfo.aspx?tipprojectid=417" TargetMode="External"/><Relationship Id="rId5" Type="http://schemas.openxmlformats.org/officeDocument/2006/relationships/hyperlink" Target="http://tipapp.nashvillempo.org/MPO_TIPApp_2326/TipProjectInfo.aspx?tipprojectid=816" TargetMode="External"/><Relationship Id="rId15" Type="http://schemas.openxmlformats.org/officeDocument/2006/relationships/hyperlink" Target="http://tipapp.nashvillempo.org/MPO_TIPApp_2023/TipProjectInfo.aspx?tipprojectid=822" TargetMode="External"/><Relationship Id="rId23" Type="http://schemas.microsoft.com/office/2019/04/relationships/namedSheetView" Target="../namedSheetViews/namedSheetView1.xml"/><Relationship Id="rId10" Type="http://schemas.openxmlformats.org/officeDocument/2006/relationships/hyperlink" Target="http://tipapp.nashvillempo.org/MPO_TIPApp_2326/TipProjectInfo.aspx?tipprojectid=1131" TargetMode="External"/><Relationship Id="rId19" Type="http://schemas.openxmlformats.org/officeDocument/2006/relationships/table" Target="../tables/table1.xml"/><Relationship Id="rId4" Type="http://schemas.openxmlformats.org/officeDocument/2006/relationships/hyperlink" Target="http://tipapp.nashvillempo.org/MPO_TIPApp_2326/TipProjectInfo.aspx?tipprojectid=648" TargetMode="External"/><Relationship Id="rId9" Type="http://schemas.openxmlformats.org/officeDocument/2006/relationships/hyperlink" Target="http://tipapp.nashvillempo.org/MPO_TIPApp_2326/TipProjectInfo.aspx?tipprojectid=1103" TargetMode="External"/><Relationship Id="rId14" Type="http://schemas.openxmlformats.org/officeDocument/2006/relationships/hyperlink" Target="http://tipapp.nashvillempo.org/MPO_TIPApp_2023/TipProjectInfo.aspx?tipprojectid=648" TargetMode="External"/><Relationship Id="rId22"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5.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8.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9.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11.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329" customWidth="1"/>
    <col min="2" max="2" width="0.1640625" style="231" customWidth="1"/>
    <col min="3" max="16384" width="10.83203125" style="231"/>
  </cols>
  <sheetData>
    <row r="1" spans="1:1" ht="38" customHeight="1">
      <c r="A1" s="328"/>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BAD6-F9EC-274A-9A69-60933BCBD6CC}">
  <sheetPr codeName="Sheet18">
    <tabColor rgb="FFBC9224"/>
  </sheetPr>
  <dimension ref="A1:BW73"/>
  <sheetViews>
    <sheetView zoomScale="70" zoomScaleNormal="70" workbookViewId="0">
      <selection activeCell="S30" sqref="S30"/>
    </sheetView>
  </sheetViews>
  <sheetFormatPr baseColWidth="10" defaultColWidth="31" defaultRowHeight="13"/>
  <cols>
    <col min="1" max="1" width="31" style="2"/>
    <col min="2" max="2" width="35.5" style="2" customWidth="1"/>
    <col min="3" max="16384" width="31" style="2"/>
  </cols>
  <sheetData>
    <row r="1" spans="1:75" s="3" customFormat="1" ht="78" customHeight="1">
      <c r="A1" s="331" t="s">
        <v>0</v>
      </c>
      <c r="B1" s="331"/>
      <c r="C1" s="331"/>
      <c r="D1" s="331"/>
      <c r="E1" s="331"/>
      <c r="F1" s="331"/>
      <c r="G1" s="33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
      <c r="BC1" s="2"/>
      <c r="BD1" s="2"/>
      <c r="BE1" s="2"/>
      <c r="BF1" s="2"/>
      <c r="BG1" s="2"/>
      <c r="BH1" s="2"/>
      <c r="BI1" s="2"/>
      <c r="BJ1" s="2"/>
      <c r="BK1" s="2"/>
      <c r="BL1" s="2"/>
      <c r="BM1" s="2"/>
      <c r="BN1" s="2"/>
      <c r="BO1" s="2"/>
      <c r="BP1" s="2"/>
      <c r="BQ1" s="2"/>
      <c r="BR1" s="2"/>
      <c r="BS1" s="2"/>
      <c r="BT1" s="2"/>
      <c r="BU1" s="2"/>
      <c r="BV1" s="2"/>
      <c r="BW1" s="2"/>
    </row>
    <row r="2" spans="1:75" s="298" customFormat="1" ht="78" customHeight="1">
      <c r="A2" s="232" t="s">
        <v>1</v>
      </c>
      <c r="B2" s="232" t="s">
        <v>2</v>
      </c>
      <c r="C2" s="233" t="s">
        <v>3</v>
      </c>
      <c r="D2" s="234" t="s">
        <v>4</v>
      </c>
      <c r="E2" s="233" t="s">
        <v>5</v>
      </c>
      <c r="F2" s="234" t="s">
        <v>6</v>
      </c>
      <c r="G2" s="234" t="s">
        <v>7</v>
      </c>
      <c r="H2" s="233" t="s">
        <v>8</v>
      </c>
      <c r="I2" s="233" t="s">
        <v>9</v>
      </c>
      <c r="J2" s="233" t="s">
        <v>10</v>
      </c>
      <c r="K2" s="233" t="s">
        <v>11</v>
      </c>
      <c r="L2" s="233" t="s">
        <v>12</v>
      </c>
      <c r="M2" s="233" t="s">
        <v>13</v>
      </c>
      <c r="N2" s="234" t="s">
        <v>14</v>
      </c>
      <c r="O2" s="233" t="s">
        <v>15</v>
      </c>
      <c r="P2" s="234" t="s">
        <v>16</v>
      </c>
      <c r="Q2" s="234" t="s">
        <v>17</v>
      </c>
      <c r="R2" s="234" t="s">
        <v>18</v>
      </c>
      <c r="S2" s="234" t="s">
        <v>19</v>
      </c>
      <c r="T2" s="234" t="s">
        <v>20</v>
      </c>
      <c r="U2" s="234" t="s">
        <v>21</v>
      </c>
      <c r="V2" s="234" t="s">
        <v>22</v>
      </c>
      <c r="W2" s="234" t="s">
        <v>23</v>
      </c>
      <c r="X2" s="234" t="s">
        <v>24</v>
      </c>
      <c r="Y2" s="234" t="s">
        <v>25</v>
      </c>
      <c r="Z2" s="234" t="s">
        <v>26</v>
      </c>
      <c r="AA2" s="234" t="s">
        <v>27</v>
      </c>
      <c r="AB2" s="234" t="s">
        <v>28</v>
      </c>
      <c r="AC2" s="234" t="s">
        <v>29</v>
      </c>
      <c r="AD2" s="234" t="s">
        <v>30</v>
      </c>
      <c r="AE2" s="234" t="s">
        <v>31</v>
      </c>
      <c r="AF2" s="234" t="s">
        <v>32</v>
      </c>
      <c r="AG2" s="234" t="s">
        <v>33</v>
      </c>
      <c r="AH2" s="234" t="s">
        <v>34</v>
      </c>
      <c r="AI2" s="234" t="s">
        <v>35</v>
      </c>
      <c r="AJ2" s="234" t="s">
        <v>36</v>
      </c>
      <c r="AK2" s="234" t="s">
        <v>37</v>
      </c>
      <c r="AL2" s="234" t="s">
        <v>38</v>
      </c>
      <c r="AM2" s="233" t="s">
        <v>39</v>
      </c>
      <c r="AN2" s="233" t="s">
        <v>40</v>
      </c>
      <c r="AO2" s="235" t="s">
        <v>41</v>
      </c>
      <c r="AP2" s="235" t="s">
        <v>42</v>
      </c>
      <c r="AQ2" s="235" t="s">
        <v>43</v>
      </c>
      <c r="AR2" s="235" t="s">
        <v>44</v>
      </c>
      <c r="AS2" s="235" t="s">
        <v>45</v>
      </c>
      <c r="AT2" s="235" t="s">
        <v>46</v>
      </c>
      <c r="AU2" s="235" t="s">
        <v>47</v>
      </c>
      <c r="AV2" s="235" t="s">
        <v>48</v>
      </c>
      <c r="AW2" s="235" t="s">
        <v>49</v>
      </c>
      <c r="AX2" s="235" t="s">
        <v>50</v>
      </c>
      <c r="AY2" s="235" t="s">
        <v>51</v>
      </c>
      <c r="AZ2" s="235" t="s">
        <v>52</v>
      </c>
      <c r="BA2" s="235" t="s">
        <v>53</v>
      </c>
    </row>
    <row r="3" spans="1:75" s="23" customFormat="1" ht="53.25" customHeight="1">
      <c r="A3" s="4" t="s">
        <v>234</v>
      </c>
      <c r="B3" s="4" t="s">
        <v>633</v>
      </c>
      <c r="C3" s="19" t="s">
        <v>55</v>
      </c>
      <c r="D3" s="6">
        <f t="shared" ref="D3:D11" si="0">SUBTOTAL(9,AI3:AK3)</f>
        <v>3</v>
      </c>
      <c r="E3" s="7">
        <f t="shared" ref="E3:E9" si="1">2021-L3</f>
        <v>22</v>
      </c>
      <c r="F3" s="8">
        <f>BA3</f>
        <v>22.652054794520545</v>
      </c>
      <c r="G3" s="8">
        <f>(AS3-AR3)/365</f>
        <v>4.6219178082191785</v>
      </c>
      <c r="H3" s="9" t="s">
        <v>75</v>
      </c>
      <c r="I3" s="9" t="s">
        <v>634</v>
      </c>
      <c r="J3" s="10">
        <v>120483</v>
      </c>
      <c r="K3" s="19"/>
      <c r="L3" s="7">
        <v>1999</v>
      </c>
      <c r="M3" s="12">
        <v>2700000</v>
      </c>
      <c r="N3" s="6">
        <v>2021</v>
      </c>
      <c r="O3" s="9" t="s">
        <v>50</v>
      </c>
      <c r="P3" s="9" t="s">
        <v>57</v>
      </c>
      <c r="Q3" s="13">
        <v>192000</v>
      </c>
      <c r="R3" s="14" t="s">
        <v>635</v>
      </c>
      <c r="S3" s="15">
        <v>2460000</v>
      </c>
      <c r="T3" s="15">
        <v>1968000</v>
      </c>
      <c r="U3" s="13">
        <v>0</v>
      </c>
      <c r="V3" s="13">
        <f t="shared" ref="V3:V11" si="2">SUM(T3-U3)</f>
        <v>1968000</v>
      </c>
      <c r="W3" s="299">
        <v>492000</v>
      </c>
      <c r="X3" s="17">
        <f t="shared" ref="X3:X11" si="3">SUM(S3/M3)</f>
        <v>0.91111111111111109</v>
      </c>
      <c r="Y3" s="17">
        <f t="shared" ref="Y3:Y11" si="4">SUM(T3/M3)</f>
        <v>0.72888888888888892</v>
      </c>
      <c r="Z3" s="17">
        <f t="shared" ref="Z3:Z9" si="5">SUM(U3/T3)</f>
        <v>0</v>
      </c>
      <c r="AA3" s="18" t="s">
        <v>58</v>
      </c>
      <c r="AB3" s="18" t="s">
        <v>58</v>
      </c>
      <c r="AC3" s="19" t="s">
        <v>59</v>
      </c>
      <c r="AD3" s="19"/>
      <c r="AE3" s="19"/>
      <c r="AF3" s="19"/>
      <c r="AG3" s="19" t="s">
        <v>60</v>
      </c>
      <c r="AH3" s="19" t="s">
        <v>61</v>
      </c>
      <c r="AI3" s="6">
        <v>1</v>
      </c>
      <c r="AJ3" s="6">
        <v>1</v>
      </c>
      <c r="AK3" s="6">
        <v>1</v>
      </c>
      <c r="AL3" s="300"/>
      <c r="AM3" s="19" t="s">
        <v>58</v>
      </c>
      <c r="AN3" s="5"/>
      <c r="AO3" s="20">
        <v>36312</v>
      </c>
      <c r="AP3" s="21">
        <v>41842</v>
      </c>
      <c r="AQ3" s="21">
        <v>42880</v>
      </c>
      <c r="AR3" s="21">
        <v>42893</v>
      </c>
      <c r="AS3" s="21">
        <v>44580</v>
      </c>
      <c r="AT3" s="21"/>
      <c r="AU3" s="21"/>
      <c r="AV3" s="22">
        <f t="shared" ref="AV3:AV10" si="6">(AP3-AO3)/365</f>
        <v>15.150684931506849</v>
      </c>
      <c r="AW3" s="22">
        <f>(AR3-AP3)/365</f>
        <v>2.8794520547945206</v>
      </c>
      <c r="AX3" s="22">
        <f>(AS3-AR3)/365</f>
        <v>4.6219178082191785</v>
      </c>
      <c r="AY3" s="22" t="s">
        <v>62</v>
      </c>
      <c r="AZ3" s="22" t="s">
        <v>62</v>
      </c>
      <c r="BA3" s="22">
        <f t="shared" ref="BA3:BA10" si="7">SUM(AV3:AZ3)</f>
        <v>22.652054794520545</v>
      </c>
    </row>
    <row r="4" spans="1:75" s="23" customFormat="1" ht="53.25" customHeight="1">
      <c r="A4" s="4" t="s">
        <v>234</v>
      </c>
      <c r="B4" s="4" t="s">
        <v>636</v>
      </c>
      <c r="C4" s="5" t="s">
        <v>55</v>
      </c>
      <c r="D4" s="6">
        <f t="shared" si="0"/>
        <v>3</v>
      </c>
      <c r="E4" s="7">
        <f t="shared" si="1"/>
        <v>19</v>
      </c>
      <c r="F4" s="8">
        <f>BA4</f>
        <v>19.654794520547945</v>
      </c>
      <c r="G4" s="8">
        <f>(AR4-AP4)/365</f>
        <v>0.10136986301369863</v>
      </c>
      <c r="H4" s="9" t="s">
        <v>75</v>
      </c>
      <c r="I4" s="9" t="s">
        <v>637</v>
      </c>
      <c r="J4" s="10">
        <v>43162</v>
      </c>
      <c r="K4" s="24"/>
      <c r="L4" s="7">
        <v>2002</v>
      </c>
      <c r="M4" s="12">
        <v>14850000</v>
      </c>
      <c r="N4" s="6">
        <v>2022</v>
      </c>
      <c r="O4" s="9" t="s">
        <v>50</v>
      </c>
      <c r="P4" s="9" t="s">
        <v>638</v>
      </c>
      <c r="Q4" s="13">
        <v>0</v>
      </c>
      <c r="R4" s="14" t="s">
        <v>639</v>
      </c>
      <c r="S4" s="15">
        <v>933500</v>
      </c>
      <c r="T4" s="15">
        <v>746800</v>
      </c>
      <c r="U4" s="13">
        <v>40000</v>
      </c>
      <c r="V4" s="13">
        <f t="shared" si="2"/>
        <v>706800</v>
      </c>
      <c r="W4" s="16">
        <v>186700</v>
      </c>
      <c r="X4" s="17">
        <f t="shared" si="3"/>
        <v>6.2861952861952855E-2</v>
      </c>
      <c r="Y4" s="17">
        <f t="shared" si="4"/>
        <v>5.0289562289562287E-2</v>
      </c>
      <c r="Z4" s="17">
        <f t="shared" si="5"/>
        <v>5.3561863952865559E-2</v>
      </c>
      <c r="AA4" s="18" t="s">
        <v>58</v>
      </c>
      <c r="AB4" s="18" t="s">
        <v>58</v>
      </c>
      <c r="AC4" s="19" t="s">
        <v>211</v>
      </c>
      <c r="AD4" s="19" t="s">
        <v>60</v>
      </c>
      <c r="AE4" s="19" t="s">
        <v>60</v>
      </c>
      <c r="AF4" s="19" t="s">
        <v>60</v>
      </c>
      <c r="AG4" s="19" t="s">
        <v>60</v>
      </c>
      <c r="AH4" s="19" t="s">
        <v>61</v>
      </c>
      <c r="AI4" s="6">
        <v>1</v>
      </c>
      <c r="AJ4" s="6">
        <v>1</v>
      </c>
      <c r="AK4" s="6">
        <v>1</v>
      </c>
      <c r="AL4" s="18"/>
      <c r="AM4" s="19" t="s">
        <v>58</v>
      </c>
      <c r="AN4" s="5"/>
      <c r="AO4" s="20">
        <v>37408</v>
      </c>
      <c r="AP4" s="21">
        <v>44545</v>
      </c>
      <c r="AQ4" s="21"/>
      <c r="AR4" s="20">
        <v>44582</v>
      </c>
      <c r="AS4" s="20"/>
      <c r="AT4" s="21"/>
      <c r="AU4" s="21"/>
      <c r="AV4" s="22">
        <f t="shared" si="6"/>
        <v>19.553424657534247</v>
      </c>
      <c r="AW4" s="22">
        <f>(AR4-AP4)/365</f>
        <v>0.10136986301369863</v>
      </c>
      <c r="AX4" s="22" t="s">
        <v>62</v>
      </c>
      <c r="AY4" s="22" t="s">
        <v>62</v>
      </c>
      <c r="AZ4" s="22" t="s">
        <v>62</v>
      </c>
      <c r="BA4" s="22">
        <f t="shared" si="7"/>
        <v>19.654794520547945</v>
      </c>
    </row>
    <row r="5" spans="1:75" s="23" customFormat="1" ht="53.25" customHeight="1">
      <c r="A5" s="4" t="s">
        <v>234</v>
      </c>
      <c r="B5" s="4" t="s">
        <v>640</v>
      </c>
      <c r="C5" s="5" t="s">
        <v>55</v>
      </c>
      <c r="D5" s="6">
        <f t="shared" si="0"/>
        <v>3</v>
      </c>
      <c r="E5" s="7">
        <f t="shared" si="1"/>
        <v>19</v>
      </c>
      <c r="F5" s="8">
        <f>(AT5-AO5)/365</f>
        <v>19.463013698630139</v>
      </c>
      <c r="G5" s="8">
        <f>(AT5-AS5)/365</f>
        <v>9.1479452054794521</v>
      </c>
      <c r="H5" s="9" t="s">
        <v>641</v>
      </c>
      <c r="I5" s="9" t="s">
        <v>642</v>
      </c>
      <c r="J5" s="10">
        <v>10766.01</v>
      </c>
      <c r="K5" s="19"/>
      <c r="L5" s="7">
        <v>2002</v>
      </c>
      <c r="M5" s="12">
        <v>12565325</v>
      </c>
      <c r="N5" s="6">
        <v>2020</v>
      </c>
      <c r="O5" s="9" t="s">
        <v>32</v>
      </c>
      <c r="P5" s="9" t="s">
        <v>643</v>
      </c>
      <c r="Q5" s="13">
        <v>4491630</v>
      </c>
      <c r="R5" s="14" t="s">
        <v>644</v>
      </c>
      <c r="S5" s="15">
        <v>3150000</v>
      </c>
      <c r="T5" s="15">
        <v>2520000</v>
      </c>
      <c r="U5" s="13">
        <v>0</v>
      </c>
      <c r="V5" s="13">
        <f t="shared" si="2"/>
        <v>2520000</v>
      </c>
      <c r="W5" s="16">
        <v>630000</v>
      </c>
      <c r="X5" s="17">
        <f t="shared" si="3"/>
        <v>0.25068989461076413</v>
      </c>
      <c r="Y5" s="17">
        <f t="shared" si="4"/>
        <v>0.2005519156886113</v>
      </c>
      <c r="Z5" s="17">
        <f t="shared" si="5"/>
        <v>0</v>
      </c>
      <c r="AA5" s="18" t="s">
        <v>58</v>
      </c>
      <c r="AB5" s="18" t="s">
        <v>58</v>
      </c>
      <c r="AC5" s="19" t="s">
        <v>211</v>
      </c>
      <c r="AD5" s="19"/>
      <c r="AE5" s="19" t="s">
        <v>60</v>
      </c>
      <c r="AF5" s="19" t="s">
        <v>60</v>
      </c>
      <c r="AG5" s="19" t="s">
        <v>60</v>
      </c>
      <c r="AH5" s="19" t="s">
        <v>61</v>
      </c>
      <c r="AI5" s="6">
        <v>1</v>
      </c>
      <c r="AJ5" s="6">
        <v>1</v>
      </c>
      <c r="AK5" s="6">
        <v>1</v>
      </c>
      <c r="AL5" s="18"/>
      <c r="AM5" s="19" t="s">
        <v>58</v>
      </c>
      <c r="AN5" s="5"/>
      <c r="AO5" s="20">
        <v>37408</v>
      </c>
      <c r="AP5" s="21"/>
      <c r="AQ5" s="21"/>
      <c r="AR5" s="301">
        <v>38338</v>
      </c>
      <c r="AS5" s="20">
        <v>41173</v>
      </c>
      <c r="AT5" s="20">
        <v>44512</v>
      </c>
      <c r="AU5" s="20"/>
      <c r="AV5" s="22">
        <f t="shared" si="6"/>
        <v>-102.48767123287671</v>
      </c>
      <c r="AW5" s="22">
        <f>(AR5-AP5)/365</f>
        <v>105.03561643835616</v>
      </c>
      <c r="AX5" s="22">
        <f>(AS5-AR5)/365</f>
        <v>7.7671232876712333</v>
      </c>
      <c r="AY5" s="22">
        <f>(AT5-AS5)/365</f>
        <v>9.1479452054794521</v>
      </c>
      <c r="AZ5" s="22" t="s">
        <v>62</v>
      </c>
      <c r="BA5" s="22">
        <f t="shared" si="7"/>
        <v>19.463013698630135</v>
      </c>
    </row>
    <row r="6" spans="1:75" s="23" customFormat="1" ht="53.25" customHeight="1">
      <c r="A6" s="4" t="s">
        <v>234</v>
      </c>
      <c r="B6" s="4" t="s">
        <v>645</v>
      </c>
      <c r="C6" s="19" t="s">
        <v>55</v>
      </c>
      <c r="D6" s="6">
        <f t="shared" si="0"/>
        <v>2</v>
      </c>
      <c r="E6" s="7">
        <f t="shared" si="1"/>
        <v>22</v>
      </c>
      <c r="F6" s="302">
        <f>(AU6-AO6)/365</f>
        <v>22.465753424657535</v>
      </c>
      <c r="G6" s="8" t="s">
        <v>62</v>
      </c>
      <c r="H6" s="9" t="s">
        <v>66</v>
      </c>
      <c r="I6" s="9" t="s">
        <v>646</v>
      </c>
      <c r="J6" s="10">
        <v>108809</v>
      </c>
      <c r="K6" s="24"/>
      <c r="L6" s="7">
        <v>1999</v>
      </c>
      <c r="M6" s="12">
        <v>2045325</v>
      </c>
      <c r="N6" s="6">
        <v>2020</v>
      </c>
      <c r="O6" s="9" t="s">
        <v>52</v>
      </c>
      <c r="P6" s="9" t="s">
        <v>66</v>
      </c>
      <c r="Q6" s="13">
        <v>749700</v>
      </c>
      <c r="R6" s="14" t="s">
        <v>647</v>
      </c>
      <c r="S6" s="15">
        <v>841914</v>
      </c>
      <c r="T6" s="15">
        <v>716914</v>
      </c>
      <c r="U6" s="13">
        <v>0</v>
      </c>
      <c r="V6" s="13">
        <f t="shared" si="2"/>
        <v>716914</v>
      </c>
      <c r="W6" s="16">
        <v>125000</v>
      </c>
      <c r="X6" s="17">
        <f t="shared" si="3"/>
        <v>0.41162846980308754</v>
      </c>
      <c r="Y6" s="17">
        <f t="shared" si="4"/>
        <v>0.35051348807646704</v>
      </c>
      <c r="Z6" s="17">
        <f t="shared" si="5"/>
        <v>0</v>
      </c>
      <c r="AA6" s="18" t="s">
        <v>58</v>
      </c>
      <c r="AB6" s="18" t="s">
        <v>58</v>
      </c>
      <c r="AC6" s="19" t="s">
        <v>211</v>
      </c>
      <c r="AD6" s="19"/>
      <c r="AE6" s="19"/>
      <c r="AF6" s="19"/>
      <c r="AG6" s="19"/>
      <c r="AH6" s="19" t="s">
        <v>61</v>
      </c>
      <c r="AI6" s="6"/>
      <c r="AJ6" s="6">
        <v>1</v>
      </c>
      <c r="AK6" s="6">
        <v>1</v>
      </c>
      <c r="AL6" s="18"/>
      <c r="AM6" s="19" t="s">
        <v>58</v>
      </c>
      <c r="AN6" s="5"/>
      <c r="AO6" s="20">
        <v>36312</v>
      </c>
      <c r="AP6" s="21" t="s">
        <v>184</v>
      </c>
      <c r="AQ6" s="21"/>
      <c r="AR6" s="21">
        <v>39139</v>
      </c>
      <c r="AS6" s="21">
        <v>42314</v>
      </c>
      <c r="AT6" s="21">
        <v>42797</v>
      </c>
      <c r="AU6" s="20">
        <v>44512</v>
      </c>
      <c r="AV6" s="22" t="e">
        <f t="shared" si="6"/>
        <v>#VALUE!</v>
      </c>
      <c r="AW6" s="22" t="e">
        <f>(AR6-AP6)/365</f>
        <v>#VALUE!</v>
      </c>
      <c r="AX6" s="22">
        <f>(AS6-AR6)/365</f>
        <v>8.6986301369863011</v>
      </c>
      <c r="AY6" s="22">
        <f>(AT6-AS6)/365</f>
        <v>1.3232876712328767</v>
      </c>
      <c r="AZ6" s="22">
        <f>(AU6-AT6)/365</f>
        <v>4.6986301369863011</v>
      </c>
      <c r="BA6" s="22" t="e">
        <f t="shared" si="7"/>
        <v>#VALUE!</v>
      </c>
    </row>
    <row r="7" spans="1:75" s="23" customFormat="1" ht="53.25" customHeight="1">
      <c r="A7" s="4" t="s">
        <v>234</v>
      </c>
      <c r="B7" s="4" t="s">
        <v>648</v>
      </c>
      <c r="C7" s="5" t="s">
        <v>55</v>
      </c>
      <c r="D7" s="6">
        <f t="shared" si="0"/>
        <v>2</v>
      </c>
      <c r="E7" s="7">
        <f t="shared" si="1"/>
        <v>4</v>
      </c>
      <c r="F7" s="8">
        <f>BA7</f>
        <v>4.4520547945205475</v>
      </c>
      <c r="G7" s="8">
        <f>(AP7-AO7)/365</f>
        <v>4.4520547945205475</v>
      </c>
      <c r="H7" s="9" t="s">
        <v>75</v>
      </c>
      <c r="I7" s="9" t="s">
        <v>649</v>
      </c>
      <c r="J7" s="10"/>
      <c r="K7" s="11"/>
      <c r="L7" s="7">
        <v>2017</v>
      </c>
      <c r="M7" s="12">
        <v>8000000</v>
      </c>
      <c r="N7" s="6">
        <v>2022</v>
      </c>
      <c r="O7" s="9" t="s">
        <v>170</v>
      </c>
      <c r="P7" s="9" t="s">
        <v>638</v>
      </c>
      <c r="Q7" s="13">
        <v>0</v>
      </c>
      <c r="R7" s="14" t="s">
        <v>650</v>
      </c>
      <c r="S7" s="15">
        <v>2500000</v>
      </c>
      <c r="T7" s="15">
        <v>2000000</v>
      </c>
      <c r="U7" s="13">
        <v>0</v>
      </c>
      <c r="V7" s="13">
        <f t="shared" si="2"/>
        <v>2000000</v>
      </c>
      <c r="W7" s="16">
        <v>500000</v>
      </c>
      <c r="X7" s="17">
        <f t="shared" si="3"/>
        <v>0.3125</v>
      </c>
      <c r="Y7" s="17">
        <f t="shared" si="4"/>
        <v>0.25</v>
      </c>
      <c r="Z7" s="17">
        <f t="shared" si="5"/>
        <v>0</v>
      </c>
      <c r="AA7" s="18" t="s">
        <v>58</v>
      </c>
      <c r="AB7" s="18" t="s">
        <v>58</v>
      </c>
      <c r="AC7" s="19" t="s">
        <v>211</v>
      </c>
      <c r="AD7" s="19" t="s">
        <v>60</v>
      </c>
      <c r="AE7" s="19" t="s">
        <v>60</v>
      </c>
      <c r="AF7" s="19" t="s">
        <v>60</v>
      </c>
      <c r="AG7" s="19" t="s">
        <v>60</v>
      </c>
      <c r="AH7" s="19" t="s">
        <v>61</v>
      </c>
      <c r="AI7" s="6">
        <v>1</v>
      </c>
      <c r="AJ7" s="6"/>
      <c r="AK7" s="6">
        <v>1</v>
      </c>
      <c r="AL7" s="18"/>
      <c r="AM7" s="19" t="s">
        <v>58</v>
      </c>
      <c r="AN7" s="5"/>
      <c r="AO7" s="20">
        <v>42887</v>
      </c>
      <c r="AP7" s="20">
        <v>44512</v>
      </c>
      <c r="AQ7" s="20"/>
      <c r="AR7" s="20"/>
      <c r="AS7" s="21"/>
      <c r="AT7" s="21"/>
      <c r="AU7" s="21"/>
      <c r="AV7" s="22">
        <f t="shared" si="6"/>
        <v>4.4520547945205475</v>
      </c>
      <c r="AW7" s="22" t="s">
        <v>62</v>
      </c>
      <c r="AX7" s="22" t="s">
        <v>62</v>
      </c>
      <c r="AY7" s="22" t="s">
        <v>62</v>
      </c>
      <c r="AZ7" s="22" t="s">
        <v>62</v>
      </c>
      <c r="BA7" s="22">
        <f t="shared" si="7"/>
        <v>4.4520547945205475</v>
      </c>
    </row>
    <row r="8" spans="1:75" s="23" customFormat="1" ht="53.25" customHeight="1">
      <c r="A8" s="4" t="s">
        <v>234</v>
      </c>
      <c r="B8" s="4" t="s">
        <v>651</v>
      </c>
      <c r="C8" s="19" t="s">
        <v>55</v>
      </c>
      <c r="D8" s="6">
        <f t="shared" si="0"/>
        <v>2</v>
      </c>
      <c r="E8" s="7">
        <f t="shared" si="1"/>
        <v>9</v>
      </c>
      <c r="F8" s="8">
        <f>BA8</f>
        <v>10.038356164383561</v>
      </c>
      <c r="G8" s="8" t="s">
        <v>62</v>
      </c>
      <c r="H8" s="9" t="s">
        <v>652</v>
      </c>
      <c r="I8" s="9" t="s">
        <v>653</v>
      </c>
      <c r="J8" s="10">
        <v>117016</v>
      </c>
      <c r="K8" s="303"/>
      <c r="L8" s="7">
        <v>2012</v>
      </c>
      <c r="M8" s="12">
        <v>3414100</v>
      </c>
      <c r="N8" s="6">
        <v>2020</v>
      </c>
      <c r="O8" s="9" t="s">
        <v>52</v>
      </c>
      <c r="P8" s="9" t="s">
        <v>57</v>
      </c>
      <c r="Q8" s="13">
        <v>830912</v>
      </c>
      <c r="R8" s="14" t="s">
        <v>654</v>
      </c>
      <c r="S8" s="15">
        <v>3220600</v>
      </c>
      <c r="T8" s="15">
        <v>2576480</v>
      </c>
      <c r="U8" s="13">
        <v>0</v>
      </c>
      <c r="V8" s="13">
        <f t="shared" si="2"/>
        <v>2576480</v>
      </c>
      <c r="W8" s="16">
        <v>644120</v>
      </c>
      <c r="X8" s="17">
        <f t="shared" si="3"/>
        <v>0.94332327699833041</v>
      </c>
      <c r="Y8" s="17">
        <f t="shared" si="4"/>
        <v>0.75465862159866437</v>
      </c>
      <c r="Z8" s="17">
        <f t="shared" si="5"/>
        <v>0</v>
      </c>
      <c r="AA8" s="18" t="s">
        <v>58</v>
      </c>
      <c r="AB8" s="18" t="s">
        <v>58</v>
      </c>
      <c r="AC8" s="19" t="s">
        <v>59</v>
      </c>
      <c r="AD8" s="19"/>
      <c r="AE8" s="19"/>
      <c r="AF8" s="19"/>
      <c r="AG8" s="19" t="s">
        <v>60</v>
      </c>
      <c r="AH8" s="19" t="s">
        <v>61</v>
      </c>
      <c r="AI8" s="6"/>
      <c r="AJ8" s="6">
        <v>1</v>
      </c>
      <c r="AK8" s="6">
        <v>1</v>
      </c>
      <c r="AL8" s="18"/>
      <c r="AM8" s="19" t="s">
        <v>58</v>
      </c>
      <c r="AN8" s="5"/>
      <c r="AO8" s="21">
        <v>40909</v>
      </c>
      <c r="AP8" s="21">
        <v>40989</v>
      </c>
      <c r="AQ8" s="21">
        <v>41905</v>
      </c>
      <c r="AR8" s="21">
        <v>42258</v>
      </c>
      <c r="AS8" s="21">
        <v>42409</v>
      </c>
      <c r="AT8" s="21">
        <v>44573</v>
      </c>
      <c r="AU8" s="20" t="s">
        <v>62</v>
      </c>
      <c r="AV8" s="22">
        <f t="shared" si="6"/>
        <v>0.21917808219178081</v>
      </c>
      <c r="AW8" s="22">
        <f>(AR8-AP8)/365</f>
        <v>3.4767123287671233</v>
      </c>
      <c r="AX8" s="22">
        <f>(AS8-AR8)/365</f>
        <v>0.41369863013698632</v>
      </c>
      <c r="AY8" s="22">
        <f>(AT8-AS8)/365</f>
        <v>5.9287671232876713</v>
      </c>
      <c r="AZ8" s="22" t="s">
        <v>62</v>
      </c>
      <c r="BA8" s="22">
        <f t="shared" si="7"/>
        <v>10.038356164383561</v>
      </c>
    </row>
    <row r="9" spans="1:75" s="23" customFormat="1" ht="53.25" customHeight="1">
      <c r="A9" s="4" t="s">
        <v>234</v>
      </c>
      <c r="B9" s="4" t="s">
        <v>655</v>
      </c>
      <c r="C9" s="19" t="s">
        <v>55</v>
      </c>
      <c r="D9" s="6">
        <f t="shared" si="0"/>
        <v>1</v>
      </c>
      <c r="E9" s="7">
        <f t="shared" si="1"/>
        <v>3</v>
      </c>
      <c r="F9" s="8">
        <f>BA9</f>
        <v>3.452054794520548</v>
      </c>
      <c r="G9" s="8">
        <f>(AR9-AP9)/365</f>
        <v>1.7315068493150685</v>
      </c>
      <c r="H9" s="9" t="s">
        <v>66</v>
      </c>
      <c r="I9" s="9" t="s">
        <v>656</v>
      </c>
      <c r="J9" s="10">
        <v>127896</v>
      </c>
      <c r="K9" s="19"/>
      <c r="L9" s="7">
        <v>2018</v>
      </c>
      <c r="M9" s="12">
        <v>2215000</v>
      </c>
      <c r="N9" s="6">
        <v>2020</v>
      </c>
      <c r="O9" s="9" t="s">
        <v>49</v>
      </c>
      <c r="P9" s="9" t="s">
        <v>209</v>
      </c>
      <c r="Q9" s="13">
        <v>0</v>
      </c>
      <c r="R9" s="14" t="s">
        <v>657</v>
      </c>
      <c r="S9" s="15">
        <v>2215000</v>
      </c>
      <c r="T9" s="15">
        <v>2215000</v>
      </c>
      <c r="U9" s="13">
        <v>109800</v>
      </c>
      <c r="V9" s="13">
        <f t="shared" si="2"/>
        <v>2105200</v>
      </c>
      <c r="W9" s="16">
        <v>0</v>
      </c>
      <c r="X9" s="17">
        <f t="shared" si="3"/>
        <v>1</v>
      </c>
      <c r="Y9" s="17">
        <f t="shared" si="4"/>
        <v>1</v>
      </c>
      <c r="Z9" s="17">
        <f t="shared" si="5"/>
        <v>4.9571106094808123E-2</v>
      </c>
      <c r="AA9" s="18" t="s">
        <v>62</v>
      </c>
      <c r="AB9" s="18" t="s">
        <v>58</v>
      </c>
      <c r="AC9" s="19" t="s">
        <v>211</v>
      </c>
      <c r="AD9" s="19" t="s">
        <v>60</v>
      </c>
      <c r="AE9" s="19" t="s">
        <v>60</v>
      </c>
      <c r="AF9" s="19"/>
      <c r="AG9" s="19" t="s">
        <v>60</v>
      </c>
      <c r="AH9" s="19" t="s">
        <v>67</v>
      </c>
      <c r="AI9" s="6"/>
      <c r="AJ9" s="6"/>
      <c r="AK9" s="6">
        <v>1</v>
      </c>
      <c r="AL9" s="18" t="s">
        <v>62</v>
      </c>
      <c r="AM9" s="19" t="s">
        <v>58</v>
      </c>
      <c r="AN9" s="5"/>
      <c r="AO9" s="20">
        <v>43252</v>
      </c>
      <c r="AP9" s="21">
        <v>43880</v>
      </c>
      <c r="AQ9" s="21"/>
      <c r="AR9" s="20">
        <v>44512</v>
      </c>
      <c r="AS9" s="21"/>
      <c r="AT9" s="21"/>
      <c r="AU9" s="21"/>
      <c r="AV9" s="22">
        <f t="shared" si="6"/>
        <v>1.7205479452054795</v>
      </c>
      <c r="AW9" s="22">
        <f>(AR9-AP9)/365</f>
        <v>1.7315068493150685</v>
      </c>
      <c r="AX9" s="22" t="s">
        <v>62</v>
      </c>
      <c r="AY9" s="22" t="s">
        <v>62</v>
      </c>
      <c r="AZ9" s="22" t="s">
        <v>62</v>
      </c>
      <c r="BA9" s="22">
        <f t="shared" si="7"/>
        <v>3.452054794520548</v>
      </c>
    </row>
    <row r="10" spans="1:75" s="23" customFormat="1" ht="53.25" customHeight="1">
      <c r="A10" s="4" t="s">
        <v>234</v>
      </c>
      <c r="B10" s="4" t="s">
        <v>235</v>
      </c>
      <c r="C10" s="19" t="s">
        <v>55</v>
      </c>
      <c r="D10" s="6">
        <f t="shared" si="0"/>
        <v>0</v>
      </c>
      <c r="E10" s="7"/>
      <c r="F10" s="8">
        <f>BA10</f>
        <v>0.44931506849315067</v>
      </c>
      <c r="G10" s="8">
        <f>(AP10-AO10)/365</f>
        <v>0.44931506849315067</v>
      </c>
      <c r="H10" s="9" t="s">
        <v>63</v>
      </c>
      <c r="I10" s="9" t="s">
        <v>238</v>
      </c>
      <c r="J10" s="10">
        <v>132045</v>
      </c>
      <c r="K10" s="24"/>
      <c r="L10" s="7"/>
      <c r="M10" s="12">
        <v>999200</v>
      </c>
      <c r="N10" s="6">
        <v>2022</v>
      </c>
      <c r="O10" s="9" t="s">
        <v>170</v>
      </c>
      <c r="P10" s="9" t="s">
        <v>239</v>
      </c>
      <c r="Q10" s="13">
        <v>0</v>
      </c>
      <c r="R10" s="236" t="s">
        <v>240</v>
      </c>
      <c r="S10" s="15">
        <v>999200</v>
      </c>
      <c r="T10" s="15">
        <v>0</v>
      </c>
      <c r="U10" s="13">
        <v>0</v>
      </c>
      <c r="V10" s="13">
        <f t="shared" si="2"/>
        <v>0</v>
      </c>
      <c r="W10" s="16">
        <v>49960</v>
      </c>
      <c r="X10" s="17">
        <f t="shared" si="3"/>
        <v>1</v>
      </c>
      <c r="Y10" s="17">
        <f t="shared" si="4"/>
        <v>0</v>
      </c>
      <c r="Z10" s="17" t="s">
        <v>62</v>
      </c>
      <c r="AA10" s="18" t="s">
        <v>65</v>
      </c>
      <c r="AB10" s="18" t="s">
        <v>65</v>
      </c>
      <c r="AC10" s="19" t="s">
        <v>211</v>
      </c>
      <c r="AD10" s="19" t="s">
        <v>60</v>
      </c>
      <c r="AE10" s="19" t="s">
        <v>60</v>
      </c>
      <c r="AF10" s="19" t="s">
        <v>60</v>
      </c>
      <c r="AG10" s="19" t="s">
        <v>60</v>
      </c>
      <c r="AH10" s="19" t="s">
        <v>241</v>
      </c>
      <c r="AI10" s="6"/>
      <c r="AJ10" s="6"/>
      <c r="AK10" s="6"/>
      <c r="AL10" s="18"/>
      <c r="AM10" s="19" t="s">
        <v>236</v>
      </c>
      <c r="AN10" s="5" t="s">
        <v>237</v>
      </c>
      <c r="AO10" s="20">
        <v>44348</v>
      </c>
      <c r="AP10" s="20">
        <v>44512</v>
      </c>
      <c r="AQ10" s="21"/>
      <c r="AR10" s="21"/>
      <c r="AS10" s="21"/>
      <c r="AT10" s="20"/>
      <c r="AU10" s="21"/>
      <c r="AV10" s="22">
        <f t="shared" si="6"/>
        <v>0.44931506849315067</v>
      </c>
      <c r="AW10" s="22" t="s">
        <v>62</v>
      </c>
      <c r="AX10" s="22" t="s">
        <v>62</v>
      </c>
      <c r="AY10" s="22" t="s">
        <v>62</v>
      </c>
      <c r="AZ10" s="22" t="s">
        <v>62</v>
      </c>
      <c r="BA10" s="22">
        <f t="shared" si="7"/>
        <v>0.44931506849315067</v>
      </c>
    </row>
    <row r="11" spans="1:75" s="23" customFormat="1" ht="53.25" customHeight="1">
      <c r="A11" s="237" t="s">
        <v>234</v>
      </c>
      <c r="B11" s="238" t="s">
        <v>658</v>
      </c>
      <c r="C11" s="239" t="s">
        <v>55</v>
      </c>
      <c r="D11" s="240">
        <f t="shared" si="0"/>
        <v>0</v>
      </c>
      <c r="E11" s="241"/>
      <c r="F11" s="242">
        <f>BA11</f>
        <v>0</v>
      </c>
      <c r="G11" s="242">
        <f>(AR11-AP11)/365</f>
        <v>0</v>
      </c>
      <c r="H11" s="243" t="s">
        <v>659</v>
      </c>
      <c r="I11" s="243" t="s">
        <v>660</v>
      </c>
      <c r="J11" s="244"/>
      <c r="K11" s="304"/>
      <c r="L11" s="241"/>
      <c r="M11" s="245">
        <v>135000</v>
      </c>
      <c r="N11" s="240">
        <v>2022</v>
      </c>
      <c r="O11" s="243" t="s">
        <v>170</v>
      </c>
      <c r="P11" s="243" t="s">
        <v>239</v>
      </c>
      <c r="Q11" s="246"/>
      <c r="R11" s="305" t="s">
        <v>661</v>
      </c>
      <c r="S11" s="247">
        <v>135000</v>
      </c>
      <c r="T11" s="247">
        <v>135000</v>
      </c>
      <c r="U11" s="246">
        <v>0</v>
      </c>
      <c r="V11" s="248">
        <f t="shared" si="2"/>
        <v>135000</v>
      </c>
      <c r="W11" s="249" t="s">
        <v>62</v>
      </c>
      <c r="X11" s="250">
        <f t="shared" si="3"/>
        <v>1</v>
      </c>
      <c r="Y11" s="250">
        <f t="shared" si="4"/>
        <v>1</v>
      </c>
      <c r="Z11" s="250">
        <f>SUM(U11/T11)</f>
        <v>0</v>
      </c>
      <c r="AA11" s="251" t="s">
        <v>65</v>
      </c>
      <c r="AB11" s="251" t="s">
        <v>65</v>
      </c>
      <c r="AC11" s="239"/>
      <c r="AD11" s="239"/>
      <c r="AE11" s="239"/>
      <c r="AF11" s="239"/>
      <c r="AG11" s="239"/>
      <c r="AH11" s="239"/>
      <c r="AI11" s="240"/>
      <c r="AJ11" s="240"/>
      <c r="AK11" s="240"/>
      <c r="AL11" s="252"/>
      <c r="AM11" s="239" t="s">
        <v>65</v>
      </c>
      <c r="AN11" s="253"/>
      <c r="AO11" s="254"/>
      <c r="AP11" s="306"/>
      <c r="AQ11" s="255"/>
      <c r="AR11" s="255"/>
      <c r="AS11" s="255"/>
      <c r="AT11" s="255"/>
      <c r="AU11" s="307"/>
      <c r="AV11" s="256"/>
      <c r="AW11" s="257"/>
      <c r="AX11" s="257"/>
      <c r="AY11" s="257"/>
      <c r="AZ11" s="257"/>
      <c r="BA11" s="257"/>
    </row>
    <row r="12" spans="1:75" ht="32.25" customHeight="1"/>
    <row r="13" spans="1:75" ht="45" customHeight="1">
      <c r="A13" s="332" t="s">
        <v>68</v>
      </c>
      <c r="B13" s="332"/>
      <c r="C13" s="332"/>
      <c r="D13" s="332"/>
      <c r="E13" s="332"/>
      <c r="F13" s="332"/>
    </row>
    <row r="14" spans="1:75" s="25" customFormat="1" ht="33.75" customHeight="1">
      <c r="A14" s="258" t="s">
        <v>69</v>
      </c>
      <c r="B14" s="233" t="s">
        <v>2</v>
      </c>
      <c r="C14" s="233" t="s">
        <v>70</v>
      </c>
      <c r="D14" s="233" t="s">
        <v>71</v>
      </c>
      <c r="E14" s="233" t="s">
        <v>1</v>
      </c>
      <c r="F14" s="259" t="s">
        <v>72</v>
      </c>
    </row>
    <row r="15" spans="1:75" ht="34">
      <c r="A15" s="308" t="s">
        <v>637</v>
      </c>
      <c r="B15" s="26" t="s">
        <v>636</v>
      </c>
      <c r="C15" s="26" t="s">
        <v>75</v>
      </c>
      <c r="D15" s="26" t="s">
        <v>78</v>
      </c>
      <c r="E15" s="26" t="s">
        <v>234</v>
      </c>
      <c r="F15" s="309">
        <v>14850000</v>
      </c>
    </row>
    <row r="16" spans="1:75" ht="51.75" customHeight="1">
      <c r="A16" s="310" t="s">
        <v>642</v>
      </c>
      <c r="B16" s="27" t="s">
        <v>640</v>
      </c>
      <c r="C16" s="27" t="s">
        <v>641</v>
      </c>
      <c r="D16" s="27" t="s">
        <v>78</v>
      </c>
      <c r="E16" s="27" t="s">
        <v>234</v>
      </c>
      <c r="F16" s="311">
        <v>16520000</v>
      </c>
      <c r="AE16" s="29"/>
    </row>
    <row r="17" spans="1:21" ht="17">
      <c r="A17" s="308" t="s">
        <v>634</v>
      </c>
      <c r="B17" s="26" t="s">
        <v>633</v>
      </c>
      <c r="C17" s="26" t="s">
        <v>75</v>
      </c>
      <c r="D17" s="26" t="s">
        <v>78</v>
      </c>
      <c r="E17" s="26" t="s">
        <v>234</v>
      </c>
      <c r="F17" s="309">
        <v>4000000</v>
      </c>
    </row>
    <row r="18" spans="1:21" ht="34">
      <c r="A18" s="310" t="s">
        <v>653</v>
      </c>
      <c r="B18" s="27" t="s">
        <v>651</v>
      </c>
      <c r="C18" s="27" t="s">
        <v>652</v>
      </c>
      <c r="D18" s="27" t="s">
        <v>78</v>
      </c>
      <c r="E18" s="27" t="s">
        <v>234</v>
      </c>
      <c r="F18" s="311">
        <v>5825455</v>
      </c>
    </row>
    <row r="19" spans="1:21" ht="51">
      <c r="A19" s="308" t="s">
        <v>662</v>
      </c>
      <c r="B19" s="26" t="s">
        <v>663</v>
      </c>
      <c r="C19" s="26" t="s">
        <v>641</v>
      </c>
      <c r="D19" s="26" t="s">
        <v>78</v>
      </c>
      <c r="E19" s="26" t="s">
        <v>78</v>
      </c>
      <c r="F19" s="309">
        <v>2200000</v>
      </c>
    </row>
    <row r="20" spans="1:21" ht="34">
      <c r="A20" s="310" t="s">
        <v>646</v>
      </c>
      <c r="B20" s="27" t="s">
        <v>645</v>
      </c>
      <c r="C20" s="27" t="s">
        <v>66</v>
      </c>
      <c r="D20" s="27" t="s">
        <v>78</v>
      </c>
      <c r="E20" s="27" t="s">
        <v>234</v>
      </c>
      <c r="F20" s="311">
        <v>3000000</v>
      </c>
    </row>
    <row r="21" spans="1:21" ht="17">
      <c r="A21" s="308" t="s">
        <v>649</v>
      </c>
      <c r="B21" s="26" t="s">
        <v>664</v>
      </c>
      <c r="C21" s="26" t="s">
        <v>75</v>
      </c>
      <c r="D21" s="26" t="s">
        <v>78</v>
      </c>
      <c r="E21" s="26" t="s">
        <v>234</v>
      </c>
      <c r="F21" s="309">
        <v>8000000</v>
      </c>
    </row>
    <row r="22" spans="1:21" ht="34">
      <c r="A22" s="310" t="s">
        <v>656</v>
      </c>
      <c r="B22" s="27" t="s">
        <v>655</v>
      </c>
      <c r="C22" s="27" t="s">
        <v>66</v>
      </c>
      <c r="D22" s="27" t="s">
        <v>78</v>
      </c>
      <c r="E22" s="27" t="s">
        <v>234</v>
      </c>
      <c r="F22" s="311">
        <v>3115000</v>
      </c>
    </row>
    <row r="23" spans="1:21" ht="34">
      <c r="A23" s="308" t="s">
        <v>238</v>
      </c>
      <c r="B23" s="26" t="s">
        <v>235</v>
      </c>
      <c r="C23" s="26" t="s">
        <v>63</v>
      </c>
      <c r="D23" s="26" t="s">
        <v>78</v>
      </c>
      <c r="E23" s="26" t="s">
        <v>234</v>
      </c>
      <c r="F23" s="309">
        <v>999200</v>
      </c>
    </row>
    <row r="24" spans="1:21" ht="17">
      <c r="A24" s="312" t="s">
        <v>660</v>
      </c>
      <c r="B24" s="28" t="s">
        <v>658</v>
      </c>
      <c r="C24" s="28" t="s">
        <v>631</v>
      </c>
      <c r="D24" s="28" t="s">
        <v>78</v>
      </c>
      <c r="E24" s="28" t="s">
        <v>234</v>
      </c>
      <c r="F24" s="313">
        <v>135000</v>
      </c>
    </row>
    <row r="25" spans="1:21" ht="20" customHeight="1"/>
    <row r="26" spans="1:21" ht="12.75" customHeight="1">
      <c r="A26" s="330" t="s">
        <v>79</v>
      </c>
      <c r="B26" s="330"/>
      <c r="C26" s="330"/>
      <c r="D26" s="330"/>
      <c r="E26" s="330"/>
      <c r="F26" s="330"/>
      <c r="G26" s="330"/>
      <c r="H26" s="330"/>
      <c r="I26" s="330"/>
      <c r="J26" s="330"/>
      <c r="K26" s="330"/>
      <c r="L26" s="330"/>
      <c r="M26" s="330"/>
      <c r="N26" s="330"/>
      <c r="O26" s="330"/>
      <c r="P26" s="330"/>
      <c r="Q26" s="330"/>
      <c r="R26" s="330"/>
      <c r="S26" s="330"/>
    </row>
    <row r="27" spans="1:21" ht="36" customHeight="1" thickBot="1">
      <c r="A27" s="330"/>
      <c r="B27" s="330"/>
      <c r="C27" s="330"/>
      <c r="D27" s="330"/>
      <c r="E27" s="330"/>
      <c r="F27" s="330"/>
      <c r="G27" s="330"/>
      <c r="H27" s="330"/>
      <c r="I27" s="330"/>
      <c r="J27" s="330"/>
      <c r="K27" s="330"/>
      <c r="L27" s="330"/>
      <c r="M27" s="330"/>
      <c r="N27" s="330"/>
      <c r="O27" s="330"/>
      <c r="P27" s="330"/>
      <c r="Q27" s="330"/>
      <c r="R27" s="330"/>
      <c r="S27" s="330"/>
    </row>
    <row r="28" spans="1:21" ht="20.25" customHeight="1" thickBot="1">
      <c r="A28" s="333" t="s">
        <v>80</v>
      </c>
      <c r="B28" s="334"/>
      <c r="C28" s="334"/>
      <c r="D28" s="335"/>
      <c r="E28" s="336" t="s">
        <v>81</v>
      </c>
      <c r="F28" s="337"/>
      <c r="G28" s="337"/>
      <c r="H28" s="338" t="s">
        <v>82</v>
      </c>
      <c r="I28" s="339"/>
      <c r="J28" s="339"/>
      <c r="K28" s="30"/>
      <c r="L28" s="30"/>
      <c r="M28" s="30"/>
      <c r="N28" s="30"/>
      <c r="O28" s="30"/>
      <c r="P28" s="30"/>
      <c r="Q28" s="30"/>
      <c r="R28" s="30"/>
      <c r="S28" s="30"/>
      <c r="T28" s="31"/>
      <c r="U28" s="31"/>
    </row>
    <row r="29" spans="1:21" s="317" customFormat="1" ht="30.75" customHeight="1">
      <c r="A29" s="260" t="s">
        <v>83</v>
      </c>
      <c r="B29" s="261" t="s">
        <v>84</v>
      </c>
      <c r="C29" s="262" t="s">
        <v>85</v>
      </c>
      <c r="D29" s="262" t="s">
        <v>86</v>
      </c>
      <c r="E29" s="262" t="s">
        <v>87</v>
      </c>
      <c r="F29" s="263" t="s">
        <v>88</v>
      </c>
      <c r="G29" s="264" t="s">
        <v>89</v>
      </c>
      <c r="H29" s="263" t="s">
        <v>90</v>
      </c>
      <c r="I29" s="264" t="s">
        <v>91</v>
      </c>
      <c r="J29" s="314" t="s">
        <v>92</v>
      </c>
      <c r="K29" s="315" t="s">
        <v>93</v>
      </c>
      <c r="L29" s="34" t="s">
        <v>94</v>
      </c>
      <c r="M29" s="35" t="s">
        <v>95</v>
      </c>
      <c r="N29" s="36" t="s">
        <v>96</v>
      </c>
      <c r="O29" s="37" t="s">
        <v>97</v>
      </c>
      <c r="P29" s="38" t="s">
        <v>98</v>
      </c>
      <c r="Q29" s="32" t="s">
        <v>99</v>
      </c>
      <c r="R29" s="33" t="s">
        <v>100</v>
      </c>
      <c r="S29" s="39" t="s">
        <v>101</v>
      </c>
      <c r="T29" s="316"/>
      <c r="U29" s="316"/>
    </row>
    <row r="30" spans="1:21" ht="21">
      <c r="A30" s="265">
        <v>2675</v>
      </c>
      <c r="B30" s="266" t="s">
        <v>633</v>
      </c>
      <c r="C30" s="266" t="s">
        <v>110</v>
      </c>
      <c r="D30" s="266" t="s">
        <v>665</v>
      </c>
      <c r="E30" s="266" t="s">
        <v>106</v>
      </c>
      <c r="F30" s="266" t="s">
        <v>666</v>
      </c>
      <c r="G30" s="266" t="s">
        <v>634</v>
      </c>
      <c r="H30" s="267">
        <v>4.9931999999999999</v>
      </c>
      <c r="I30" s="266" t="s">
        <v>103</v>
      </c>
      <c r="J30" s="318">
        <v>10</v>
      </c>
      <c r="K30" s="268">
        <v>15</v>
      </c>
      <c r="L30" s="42">
        <v>6</v>
      </c>
      <c r="M30" s="42">
        <v>4</v>
      </c>
      <c r="N30" s="42">
        <v>2</v>
      </c>
      <c r="O30" s="42">
        <v>7</v>
      </c>
      <c r="P30" s="43">
        <v>44</v>
      </c>
      <c r="Q30" s="43">
        <v>71</v>
      </c>
      <c r="R30" s="44" t="s">
        <v>104</v>
      </c>
      <c r="S30" s="45" t="s">
        <v>65</v>
      </c>
      <c r="T30" s="31"/>
      <c r="U30" s="46"/>
    </row>
    <row r="31" spans="1:21" ht="31.5" customHeight="1">
      <c r="A31" s="269">
        <v>2685</v>
      </c>
      <c r="B31" s="270" t="s">
        <v>667</v>
      </c>
      <c r="C31" s="270" t="s">
        <v>109</v>
      </c>
      <c r="D31" s="270" t="s">
        <v>665</v>
      </c>
      <c r="E31" s="270" t="s">
        <v>106</v>
      </c>
      <c r="F31" s="270" t="s">
        <v>668</v>
      </c>
      <c r="G31" s="270" t="s">
        <v>642</v>
      </c>
      <c r="H31" s="271">
        <v>13.4</v>
      </c>
      <c r="I31" s="270" t="s">
        <v>103</v>
      </c>
      <c r="J31" s="319">
        <v>1</v>
      </c>
      <c r="K31" s="272">
        <v>13</v>
      </c>
      <c r="L31" s="42">
        <v>13</v>
      </c>
      <c r="M31" s="42">
        <v>3</v>
      </c>
      <c r="N31" s="42">
        <v>7</v>
      </c>
      <c r="O31" s="42">
        <v>7</v>
      </c>
      <c r="P31" s="43">
        <v>44</v>
      </c>
      <c r="Q31" s="43">
        <v>71</v>
      </c>
      <c r="R31" s="44" t="s">
        <v>104</v>
      </c>
      <c r="S31" s="45" t="s">
        <v>65</v>
      </c>
      <c r="T31" s="31"/>
      <c r="U31" s="31"/>
    </row>
    <row r="32" spans="1:21" ht="23.25" customHeight="1">
      <c r="A32" s="265">
        <v>2678</v>
      </c>
      <c r="B32" s="266" t="s">
        <v>669</v>
      </c>
      <c r="C32" s="266" t="s">
        <v>110</v>
      </c>
      <c r="D32" s="266" t="s">
        <v>665</v>
      </c>
      <c r="E32" s="266" t="s">
        <v>106</v>
      </c>
      <c r="F32" s="266" t="s">
        <v>670</v>
      </c>
      <c r="G32" s="266" t="s">
        <v>637</v>
      </c>
      <c r="H32" s="267">
        <v>14.85</v>
      </c>
      <c r="I32" s="266" t="s">
        <v>103</v>
      </c>
      <c r="J32" s="318">
        <v>4</v>
      </c>
      <c r="K32" s="268">
        <v>8</v>
      </c>
      <c r="L32" s="42">
        <v>12</v>
      </c>
      <c r="M32" s="42">
        <v>5</v>
      </c>
      <c r="N32" s="42">
        <v>7</v>
      </c>
      <c r="O32" s="42">
        <v>2</v>
      </c>
      <c r="P32" s="43">
        <v>38</v>
      </c>
      <c r="Q32" s="43">
        <v>131</v>
      </c>
      <c r="R32" s="44" t="s">
        <v>104</v>
      </c>
      <c r="S32" s="45" t="s">
        <v>65</v>
      </c>
      <c r="T32" s="31"/>
      <c r="U32" s="46"/>
    </row>
    <row r="33" spans="1:21" ht="21">
      <c r="A33" s="269">
        <v>2702</v>
      </c>
      <c r="B33" s="270" t="s">
        <v>671</v>
      </c>
      <c r="C33" s="270" t="s">
        <v>110</v>
      </c>
      <c r="D33" s="270" t="s">
        <v>665</v>
      </c>
      <c r="E33" s="270" t="s">
        <v>106</v>
      </c>
      <c r="F33" s="270" t="s">
        <v>672</v>
      </c>
      <c r="G33" s="270" t="s">
        <v>649</v>
      </c>
      <c r="H33" s="271">
        <v>8</v>
      </c>
      <c r="I33" s="270" t="s">
        <v>103</v>
      </c>
      <c r="J33" s="319">
        <v>1</v>
      </c>
      <c r="K33" s="272">
        <v>11</v>
      </c>
      <c r="L33" s="42">
        <v>10</v>
      </c>
      <c r="M33" s="42">
        <v>4</v>
      </c>
      <c r="N33" s="42">
        <v>8</v>
      </c>
      <c r="O33" s="42">
        <v>2</v>
      </c>
      <c r="P33" s="43">
        <v>36</v>
      </c>
      <c r="Q33" s="43">
        <v>153</v>
      </c>
      <c r="R33" s="44" t="s">
        <v>104</v>
      </c>
      <c r="S33" s="45" t="s">
        <v>65</v>
      </c>
      <c r="T33" s="31"/>
      <c r="U33" s="46"/>
    </row>
    <row r="34" spans="1:21" ht="28">
      <c r="A34" s="265">
        <v>2771</v>
      </c>
      <c r="B34" s="266" t="s">
        <v>655</v>
      </c>
      <c r="C34" s="266" t="s">
        <v>111</v>
      </c>
      <c r="D34" s="266" t="s">
        <v>665</v>
      </c>
      <c r="E34" s="266" t="s">
        <v>106</v>
      </c>
      <c r="F34" s="266" t="s">
        <v>65</v>
      </c>
      <c r="G34" s="266" t="s">
        <v>656</v>
      </c>
      <c r="H34" s="267">
        <v>2.2149999999999999</v>
      </c>
      <c r="I34" s="266" t="s">
        <v>103</v>
      </c>
      <c r="J34" s="318">
        <v>2</v>
      </c>
      <c r="K34" s="268">
        <v>5</v>
      </c>
      <c r="L34" s="42">
        <v>8</v>
      </c>
      <c r="M34" s="42">
        <v>5</v>
      </c>
      <c r="N34" s="42">
        <v>10</v>
      </c>
      <c r="O34" s="42">
        <v>2</v>
      </c>
      <c r="P34" s="43">
        <v>32</v>
      </c>
      <c r="Q34" s="43">
        <v>201</v>
      </c>
      <c r="R34" s="44" t="s">
        <v>104</v>
      </c>
      <c r="S34" s="45" t="s">
        <v>65</v>
      </c>
      <c r="T34" s="31"/>
      <c r="U34" s="31"/>
    </row>
    <row r="35" spans="1:21" ht="21">
      <c r="A35" s="269">
        <v>2704</v>
      </c>
      <c r="B35" s="270" t="s">
        <v>673</v>
      </c>
      <c r="C35" s="270" t="s">
        <v>674</v>
      </c>
      <c r="D35" s="270" t="s">
        <v>665</v>
      </c>
      <c r="E35" s="270" t="s">
        <v>106</v>
      </c>
      <c r="F35" s="270" t="s">
        <v>65</v>
      </c>
      <c r="G35" s="270" t="s">
        <v>653</v>
      </c>
      <c r="H35" s="271">
        <v>3.4140999999999999</v>
      </c>
      <c r="I35" s="270" t="s">
        <v>103</v>
      </c>
      <c r="J35" s="319">
        <v>0</v>
      </c>
      <c r="K35" s="272">
        <v>3</v>
      </c>
      <c r="L35" s="42">
        <v>8</v>
      </c>
      <c r="M35" s="42">
        <v>2</v>
      </c>
      <c r="N35" s="42">
        <v>0</v>
      </c>
      <c r="O35" s="42">
        <v>5</v>
      </c>
      <c r="P35" s="43">
        <v>18</v>
      </c>
      <c r="Q35" s="43">
        <v>303</v>
      </c>
      <c r="R35" s="44" t="s">
        <v>104</v>
      </c>
      <c r="S35" s="41" t="s">
        <v>65</v>
      </c>
      <c r="T35" s="31"/>
      <c r="U35" s="31"/>
    </row>
    <row r="36" spans="1:21" ht="36.75" customHeight="1">
      <c r="A36" s="265">
        <v>2933</v>
      </c>
      <c r="B36" s="266" t="s">
        <v>675</v>
      </c>
      <c r="C36" s="266" t="s">
        <v>109</v>
      </c>
      <c r="D36" s="266" t="s">
        <v>665</v>
      </c>
      <c r="E36" s="266" t="s">
        <v>106</v>
      </c>
      <c r="F36" s="266" t="s">
        <v>676</v>
      </c>
      <c r="G36" s="266" t="s">
        <v>662</v>
      </c>
      <c r="H36" s="267">
        <v>0.5</v>
      </c>
      <c r="I36" s="266" t="s">
        <v>103</v>
      </c>
      <c r="J36" s="318">
        <v>1</v>
      </c>
      <c r="K36" s="268">
        <v>5</v>
      </c>
      <c r="L36" s="42">
        <v>9</v>
      </c>
      <c r="M36" s="42">
        <v>3</v>
      </c>
      <c r="N36" s="42">
        <v>0</v>
      </c>
      <c r="O36" s="42">
        <v>0</v>
      </c>
      <c r="P36" s="43">
        <v>18</v>
      </c>
      <c r="Q36" s="43">
        <v>303</v>
      </c>
      <c r="R36" s="44" t="s">
        <v>104</v>
      </c>
      <c r="S36" s="45" t="s">
        <v>65</v>
      </c>
      <c r="T36" s="31"/>
      <c r="U36" s="46"/>
    </row>
    <row r="37" spans="1:21" ht="21">
      <c r="A37" s="269">
        <v>2722</v>
      </c>
      <c r="B37" s="270" t="s">
        <v>677</v>
      </c>
      <c r="C37" s="270" t="s">
        <v>102</v>
      </c>
      <c r="D37" s="270" t="s">
        <v>665</v>
      </c>
      <c r="E37" s="270" t="s">
        <v>106</v>
      </c>
      <c r="F37" s="270">
        <v>1213</v>
      </c>
      <c r="G37" s="270" t="s">
        <v>65</v>
      </c>
      <c r="H37" s="271">
        <v>25.2</v>
      </c>
      <c r="I37" s="270" t="s">
        <v>678</v>
      </c>
      <c r="J37" s="319">
        <v>8</v>
      </c>
      <c r="K37" s="272">
        <v>25</v>
      </c>
      <c r="L37" s="42">
        <v>10</v>
      </c>
      <c r="M37" s="42">
        <v>8</v>
      </c>
      <c r="N37" s="42">
        <v>8</v>
      </c>
      <c r="O37" s="42">
        <v>0</v>
      </c>
      <c r="P37" s="43">
        <v>59</v>
      </c>
      <c r="Q37" s="43">
        <v>12</v>
      </c>
      <c r="R37" s="44" t="s">
        <v>108</v>
      </c>
      <c r="S37" s="41" t="s">
        <v>65</v>
      </c>
      <c r="T37" s="31"/>
      <c r="U37" s="31"/>
    </row>
    <row r="38" spans="1:21" ht="28">
      <c r="A38" s="265">
        <v>2724</v>
      </c>
      <c r="B38" s="266" t="s">
        <v>679</v>
      </c>
      <c r="C38" s="266" t="s">
        <v>110</v>
      </c>
      <c r="D38" s="266" t="s">
        <v>665</v>
      </c>
      <c r="E38" s="266" t="s">
        <v>106</v>
      </c>
      <c r="F38" s="266">
        <v>1254</v>
      </c>
      <c r="G38" s="266" t="s">
        <v>65</v>
      </c>
      <c r="H38" s="267">
        <v>9.4559999999999995</v>
      </c>
      <c r="I38" s="266" t="s">
        <v>678</v>
      </c>
      <c r="J38" s="318">
        <v>1</v>
      </c>
      <c r="K38" s="268">
        <v>23</v>
      </c>
      <c r="L38" s="42">
        <v>11</v>
      </c>
      <c r="M38" s="42">
        <v>5</v>
      </c>
      <c r="N38" s="42">
        <v>10</v>
      </c>
      <c r="O38" s="42">
        <v>0</v>
      </c>
      <c r="P38" s="43">
        <v>50</v>
      </c>
      <c r="Q38" s="43">
        <v>38</v>
      </c>
      <c r="R38" s="44" t="s">
        <v>108</v>
      </c>
      <c r="S38" s="45" t="s">
        <v>65</v>
      </c>
      <c r="T38" s="31"/>
      <c r="U38" s="31"/>
    </row>
    <row r="39" spans="1:21" ht="21">
      <c r="A39" s="269">
        <v>2726</v>
      </c>
      <c r="B39" s="270" t="s">
        <v>680</v>
      </c>
      <c r="C39" s="270" t="s">
        <v>102</v>
      </c>
      <c r="D39" s="270" t="s">
        <v>665</v>
      </c>
      <c r="E39" s="270" t="s">
        <v>106</v>
      </c>
      <c r="F39" s="270">
        <v>1392</v>
      </c>
      <c r="G39" s="270" t="s">
        <v>65</v>
      </c>
      <c r="H39" s="271">
        <v>6.6</v>
      </c>
      <c r="I39" s="270" t="s">
        <v>678</v>
      </c>
      <c r="J39" s="319">
        <v>4</v>
      </c>
      <c r="K39" s="272">
        <v>12</v>
      </c>
      <c r="L39" s="42">
        <v>11</v>
      </c>
      <c r="M39" s="42">
        <v>4</v>
      </c>
      <c r="N39" s="42">
        <v>10</v>
      </c>
      <c r="O39" s="42">
        <v>0</v>
      </c>
      <c r="P39" s="43">
        <v>41</v>
      </c>
      <c r="Q39" s="43">
        <v>97</v>
      </c>
      <c r="R39" s="44" t="s">
        <v>108</v>
      </c>
      <c r="S39" s="45" t="s">
        <v>65</v>
      </c>
      <c r="T39" s="31"/>
      <c r="U39" s="46"/>
    </row>
    <row r="40" spans="1:21" ht="42" customHeight="1">
      <c r="A40" s="265">
        <v>2731</v>
      </c>
      <c r="B40" s="266" t="s">
        <v>681</v>
      </c>
      <c r="C40" s="266" t="s">
        <v>213</v>
      </c>
      <c r="D40" s="266" t="s">
        <v>665</v>
      </c>
      <c r="E40" s="266" t="s">
        <v>106</v>
      </c>
      <c r="F40" s="266" t="s">
        <v>65</v>
      </c>
      <c r="G40" s="266" t="s">
        <v>65</v>
      </c>
      <c r="H40" s="267">
        <v>16.7</v>
      </c>
      <c r="I40" s="266" t="s">
        <v>103</v>
      </c>
      <c r="J40" s="318">
        <v>0</v>
      </c>
      <c r="K40" s="268">
        <v>17</v>
      </c>
      <c r="L40" s="42">
        <v>5</v>
      </c>
      <c r="M40" s="42">
        <v>5</v>
      </c>
      <c r="N40" s="42">
        <v>9</v>
      </c>
      <c r="O40" s="42">
        <v>2</v>
      </c>
      <c r="P40" s="43">
        <v>38</v>
      </c>
      <c r="Q40" s="43">
        <v>131</v>
      </c>
      <c r="R40" s="44" t="s">
        <v>112</v>
      </c>
      <c r="S40" s="45" t="s">
        <v>65</v>
      </c>
      <c r="T40" s="31"/>
      <c r="U40" s="31"/>
    </row>
    <row r="41" spans="1:21" ht="21">
      <c r="A41" s="269">
        <v>2733</v>
      </c>
      <c r="B41" s="270" t="s">
        <v>682</v>
      </c>
      <c r="C41" s="270" t="s">
        <v>110</v>
      </c>
      <c r="D41" s="270" t="s">
        <v>665</v>
      </c>
      <c r="E41" s="270" t="s">
        <v>106</v>
      </c>
      <c r="F41" s="270" t="s">
        <v>65</v>
      </c>
      <c r="G41" s="270" t="s">
        <v>65</v>
      </c>
      <c r="H41" s="271">
        <v>10.020799999999999</v>
      </c>
      <c r="I41" s="270" t="s">
        <v>678</v>
      </c>
      <c r="J41" s="319">
        <v>4</v>
      </c>
      <c r="K41" s="272">
        <v>17</v>
      </c>
      <c r="L41" s="42">
        <v>6</v>
      </c>
      <c r="M41" s="42">
        <v>0</v>
      </c>
      <c r="N41" s="42">
        <v>7</v>
      </c>
      <c r="O41" s="42">
        <v>0</v>
      </c>
      <c r="P41" s="43">
        <v>34</v>
      </c>
      <c r="Q41" s="43">
        <v>183</v>
      </c>
      <c r="R41" s="44" t="s">
        <v>112</v>
      </c>
      <c r="S41" s="41" t="s">
        <v>65</v>
      </c>
      <c r="T41" s="31"/>
      <c r="U41" s="46"/>
    </row>
    <row r="42" spans="1:21" ht="21">
      <c r="A42" s="265">
        <v>2730</v>
      </c>
      <c r="B42" s="266" t="s">
        <v>683</v>
      </c>
      <c r="C42" s="266" t="s">
        <v>110</v>
      </c>
      <c r="D42" s="266" t="s">
        <v>665</v>
      </c>
      <c r="E42" s="266" t="s">
        <v>106</v>
      </c>
      <c r="F42" s="266" t="s">
        <v>65</v>
      </c>
      <c r="G42" s="266" t="s">
        <v>65</v>
      </c>
      <c r="H42" s="267">
        <v>12.9246</v>
      </c>
      <c r="I42" s="266" t="s">
        <v>678</v>
      </c>
      <c r="J42" s="318">
        <v>6</v>
      </c>
      <c r="K42" s="268">
        <v>9</v>
      </c>
      <c r="L42" s="42">
        <v>10</v>
      </c>
      <c r="M42" s="42">
        <v>3</v>
      </c>
      <c r="N42" s="42">
        <v>5</v>
      </c>
      <c r="O42" s="42">
        <v>-2</v>
      </c>
      <c r="P42" s="43">
        <v>31</v>
      </c>
      <c r="Q42" s="43">
        <v>214</v>
      </c>
      <c r="R42" s="44" t="s">
        <v>112</v>
      </c>
      <c r="S42" s="45" t="s">
        <v>65</v>
      </c>
      <c r="T42" s="31"/>
      <c r="U42" s="31"/>
    </row>
    <row r="43" spans="1:21" ht="21">
      <c r="A43" s="269">
        <v>2744</v>
      </c>
      <c r="B43" s="270" t="s">
        <v>684</v>
      </c>
      <c r="C43" s="270" t="s">
        <v>110</v>
      </c>
      <c r="D43" s="270" t="s">
        <v>665</v>
      </c>
      <c r="E43" s="270" t="s">
        <v>106</v>
      </c>
      <c r="F43" s="270" t="s">
        <v>65</v>
      </c>
      <c r="G43" s="270" t="s">
        <v>65</v>
      </c>
      <c r="H43" s="271">
        <v>12.6</v>
      </c>
      <c r="I43" s="270" t="s">
        <v>678</v>
      </c>
      <c r="J43" s="319">
        <v>1</v>
      </c>
      <c r="K43" s="272">
        <v>17</v>
      </c>
      <c r="L43" s="42">
        <v>9</v>
      </c>
      <c r="M43" s="42">
        <v>2</v>
      </c>
      <c r="N43" s="42">
        <v>2</v>
      </c>
      <c r="O43" s="42">
        <v>0</v>
      </c>
      <c r="P43" s="43">
        <v>31</v>
      </c>
      <c r="Q43" s="43">
        <v>214</v>
      </c>
      <c r="R43" s="44" t="s">
        <v>112</v>
      </c>
      <c r="S43" s="45" t="s">
        <v>65</v>
      </c>
      <c r="T43" s="31"/>
      <c r="U43" s="31"/>
    </row>
    <row r="44" spans="1:21" ht="34.5" customHeight="1">
      <c r="A44" s="265">
        <v>2770</v>
      </c>
      <c r="B44" s="266" t="s">
        <v>685</v>
      </c>
      <c r="C44" s="266" t="s">
        <v>111</v>
      </c>
      <c r="D44" s="266" t="s">
        <v>665</v>
      </c>
      <c r="E44" s="266" t="s">
        <v>106</v>
      </c>
      <c r="F44" s="266" t="s">
        <v>65</v>
      </c>
      <c r="G44" s="266" t="s">
        <v>65</v>
      </c>
      <c r="H44" s="267">
        <v>1.3644179999999999</v>
      </c>
      <c r="I44" s="266" t="s">
        <v>103</v>
      </c>
      <c r="J44" s="318">
        <v>2</v>
      </c>
      <c r="K44" s="268">
        <v>4</v>
      </c>
      <c r="L44" s="42">
        <v>8</v>
      </c>
      <c r="M44" s="42">
        <v>5</v>
      </c>
      <c r="N44" s="42">
        <v>10</v>
      </c>
      <c r="O44" s="42">
        <v>2</v>
      </c>
      <c r="P44" s="43">
        <v>31</v>
      </c>
      <c r="Q44" s="43">
        <v>214</v>
      </c>
      <c r="R44" s="44" t="s">
        <v>112</v>
      </c>
      <c r="S44" s="45" t="s">
        <v>65</v>
      </c>
      <c r="T44" s="31"/>
      <c r="U44" s="31"/>
    </row>
    <row r="45" spans="1:21" ht="21">
      <c r="A45" s="269">
        <v>2728</v>
      </c>
      <c r="B45" s="270" t="s">
        <v>686</v>
      </c>
      <c r="C45" s="270" t="s">
        <v>110</v>
      </c>
      <c r="D45" s="270" t="s">
        <v>665</v>
      </c>
      <c r="E45" s="270" t="s">
        <v>106</v>
      </c>
      <c r="F45" s="270">
        <v>1283</v>
      </c>
      <c r="G45" s="270" t="s">
        <v>65</v>
      </c>
      <c r="H45" s="271">
        <v>11.2</v>
      </c>
      <c r="I45" s="270" t="s">
        <v>103</v>
      </c>
      <c r="J45" s="319">
        <v>2</v>
      </c>
      <c r="K45" s="272">
        <v>11</v>
      </c>
      <c r="L45" s="42">
        <v>10</v>
      </c>
      <c r="M45" s="42">
        <v>4</v>
      </c>
      <c r="N45" s="42">
        <v>1</v>
      </c>
      <c r="O45" s="42">
        <v>2</v>
      </c>
      <c r="P45" s="43">
        <v>30</v>
      </c>
      <c r="Q45" s="43">
        <v>226</v>
      </c>
      <c r="R45" s="44" t="s">
        <v>112</v>
      </c>
      <c r="S45" s="45" t="s">
        <v>65</v>
      </c>
      <c r="T45" s="31"/>
      <c r="U45" s="31"/>
    </row>
    <row r="46" spans="1:21" ht="21">
      <c r="A46" s="265">
        <v>2734</v>
      </c>
      <c r="B46" s="266" t="s">
        <v>687</v>
      </c>
      <c r="C46" s="266" t="s">
        <v>110</v>
      </c>
      <c r="D46" s="266" t="s">
        <v>665</v>
      </c>
      <c r="E46" s="266" t="s">
        <v>106</v>
      </c>
      <c r="F46" s="266" t="s">
        <v>65</v>
      </c>
      <c r="G46" s="266" t="s">
        <v>65</v>
      </c>
      <c r="H46" s="267">
        <v>10.007999999999999</v>
      </c>
      <c r="I46" s="266" t="s">
        <v>678</v>
      </c>
      <c r="J46" s="318">
        <v>0</v>
      </c>
      <c r="K46" s="268">
        <v>17</v>
      </c>
      <c r="L46" s="42">
        <v>6</v>
      </c>
      <c r="M46" s="42">
        <v>0</v>
      </c>
      <c r="N46" s="42">
        <v>6</v>
      </c>
      <c r="O46" s="42">
        <v>0</v>
      </c>
      <c r="P46" s="43">
        <v>29</v>
      </c>
      <c r="Q46" s="43">
        <v>237</v>
      </c>
      <c r="R46" s="44" t="s">
        <v>113</v>
      </c>
      <c r="S46" s="41" t="s">
        <v>65</v>
      </c>
      <c r="T46" s="31"/>
      <c r="U46" s="31"/>
    </row>
    <row r="47" spans="1:21" ht="21">
      <c r="A47" s="269">
        <v>2729</v>
      </c>
      <c r="B47" s="270" t="s">
        <v>688</v>
      </c>
      <c r="C47" s="270" t="s">
        <v>110</v>
      </c>
      <c r="D47" s="270" t="s">
        <v>665</v>
      </c>
      <c r="E47" s="270" t="s">
        <v>106</v>
      </c>
      <c r="F47" s="270" t="s">
        <v>65</v>
      </c>
      <c r="G47" s="270" t="s">
        <v>65</v>
      </c>
      <c r="H47" s="271">
        <v>22</v>
      </c>
      <c r="I47" s="270" t="s">
        <v>103</v>
      </c>
      <c r="J47" s="319">
        <v>1</v>
      </c>
      <c r="K47" s="272">
        <v>12</v>
      </c>
      <c r="L47" s="42">
        <v>10</v>
      </c>
      <c r="M47" s="42">
        <v>2</v>
      </c>
      <c r="N47" s="42">
        <v>1</v>
      </c>
      <c r="O47" s="42">
        <v>2</v>
      </c>
      <c r="P47" s="43">
        <v>28</v>
      </c>
      <c r="Q47" s="43">
        <v>247</v>
      </c>
      <c r="R47" s="44" t="s">
        <v>113</v>
      </c>
      <c r="S47" s="41" t="s">
        <v>65</v>
      </c>
      <c r="T47" s="31"/>
      <c r="U47" s="46"/>
    </row>
    <row r="48" spans="1:21" ht="21">
      <c r="A48" s="265">
        <v>2732</v>
      </c>
      <c r="B48" s="266" t="s">
        <v>689</v>
      </c>
      <c r="C48" s="266" t="s">
        <v>110</v>
      </c>
      <c r="D48" s="266" t="s">
        <v>665</v>
      </c>
      <c r="E48" s="266" t="s">
        <v>106</v>
      </c>
      <c r="F48" s="266" t="s">
        <v>65</v>
      </c>
      <c r="G48" s="266" t="s">
        <v>65</v>
      </c>
      <c r="H48" s="267">
        <v>21.3764</v>
      </c>
      <c r="I48" s="266" t="s">
        <v>678</v>
      </c>
      <c r="J48" s="318">
        <v>0</v>
      </c>
      <c r="K48" s="268">
        <v>18</v>
      </c>
      <c r="L48" s="42">
        <v>8</v>
      </c>
      <c r="M48" s="42">
        <v>3</v>
      </c>
      <c r="N48" s="42">
        <v>0</v>
      </c>
      <c r="O48" s="42">
        <v>-2</v>
      </c>
      <c r="P48" s="43">
        <v>27</v>
      </c>
      <c r="Q48" s="43">
        <v>256</v>
      </c>
      <c r="R48" s="44" t="s">
        <v>113</v>
      </c>
      <c r="S48" s="41" t="s">
        <v>65</v>
      </c>
      <c r="T48" s="31"/>
      <c r="U48" s="31"/>
    </row>
    <row r="49" spans="1:21" ht="21">
      <c r="A49" s="273">
        <v>2727</v>
      </c>
      <c r="B49" s="274" t="s">
        <v>633</v>
      </c>
      <c r="C49" s="274" t="s">
        <v>102</v>
      </c>
      <c r="D49" s="274" t="s">
        <v>665</v>
      </c>
      <c r="E49" s="274" t="s">
        <v>106</v>
      </c>
      <c r="F49" s="274">
        <v>1171</v>
      </c>
      <c r="G49" s="274" t="s">
        <v>65</v>
      </c>
      <c r="H49" s="275">
        <v>2.46</v>
      </c>
      <c r="I49" s="274" t="s">
        <v>678</v>
      </c>
      <c r="J49" s="320">
        <v>0</v>
      </c>
      <c r="K49" s="276">
        <v>15</v>
      </c>
      <c r="L49" s="42">
        <v>8</v>
      </c>
      <c r="M49" s="42">
        <v>3</v>
      </c>
      <c r="N49" s="42">
        <v>0</v>
      </c>
      <c r="O49" s="42">
        <v>0</v>
      </c>
      <c r="P49" s="43">
        <v>26</v>
      </c>
      <c r="Q49" s="43">
        <v>263</v>
      </c>
      <c r="R49" s="44" t="s">
        <v>113</v>
      </c>
      <c r="S49" s="45" t="s">
        <v>65</v>
      </c>
      <c r="T49" s="31"/>
      <c r="U49" s="46"/>
    </row>
    <row r="50" spans="1:21" ht="20">
      <c r="A50" s="31"/>
      <c r="B50" s="31"/>
      <c r="C50" s="31"/>
      <c r="D50" s="31"/>
      <c r="E50" s="31"/>
      <c r="F50" s="31"/>
      <c r="G50" s="31"/>
      <c r="H50" s="31"/>
      <c r="I50" s="31"/>
      <c r="J50" s="47"/>
      <c r="K50" s="31"/>
      <c r="L50" s="31"/>
      <c r="M50" s="31"/>
      <c r="N50" s="31"/>
      <c r="O50" s="31"/>
      <c r="P50" s="31"/>
      <c r="Q50" s="31"/>
      <c r="R50" s="31"/>
      <c r="S50" s="31"/>
      <c r="T50" s="31"/>
      <c r="U50" s="31"/>
    </row>
    <row r="51" spans="1:21" ht="20.25" customHeight="1">
      <c r="A51" s="330" t="s">
        <v>632</v>
      </c>
      <c r="B51" s="330"/>
      <c r="C51" s="330"/>
      <c r="D51" s="330"/>
      <c r="E51" s="330"/>
      <c r="F51" s="330"/>
      <c r="G51" s="330"/>
      <c r="H51" s="330"/>
      <c r="I51" s="330"/>
      <c r="J51" s="330"/>
      <c r="K51" s="330"/>
      <c r="L51" s="330"/>
      <c r="M51" s="330"/>
      <c r="N51" s="330"/>
      <c r="O51" s="330"/>
      <c r="P51" s="330"/>
      <c r="Q51" s="31"/>
      <c r="R51" s="31"/>
      <c r="S51" s="31"/>
      <c r="T51" s="31"/>
      <c r="U51" s="31"/>
    </row>
    <row r="52" spans="1:21" ht="39" customHeight="1">
      <c r="A52" s="330"/>
      <c r="B52" s="330"/>
      <c r="C52" s="330"/>
      <c r="D52" s="330"/>
      <c r="E52" s="330"/>
      <c r="F52" s="330"/>
      <c r="G52" s="330"/>
      <c r="H52" s="330"/>
      <c r="I52" s="330"/>
      <c r="J52" s="330"/>
      <c r="K52" s="330"/>
      <c r="L52" s="330"/>
      <c r="M52" s="330"/>
      <c r="N52" s="330"/>
      <c r="O52" s="330"/>
      <c r="P52" s="330"/>
      <c r="Q52" s="31"/>
      <c r="R52" s="31"/>
      <c r="S52" s="31"/>
      <c r="T52" s="31"/>
      <c r="U52" s="31"/>
    </row>
    <row r="53" spans="1:21" s="321" customFormat="1" ht="28.5" customHeight="1">
      <c r="A53" s="277" t="s">
        <v>114</v>
      </c>
      <c r="B53" s="278" t="s">
        <v>115</v>
      </c>
      <c r="C53" s="278" t="s">
        <v>3</v>
      </c>
      <c r="D53" s="278" t="s">
        <v>116</v>
      </c>
      <c r="E53" s="278" t="s">
        <v>2</v>
      </c>
      <c r="F53" s="278" t="s">
        <v>117</v>
      </c>
      <c r="G53" s="278" t="s">
        <v>99</v>
      </c>
      <c r="H53" s="279" t="s">
        <v>100</v>
      </c>
      <c r="I53" s="280" t="s">
        <v>118</v>
      </c>
      <c r="J53" s="281" t="s">
        <v>119</v>
      </c>
      <c r="K53" s="282" t="s">
        <v>120</v>
      </c>
      <c r="L53" s="283" t="s">
        <v>121</v>
      </c>
      <c r="M53" s="284" t="s">
        <v>122</v>
      </c>
      <c r="N53" s="285" t="s">
        <v>123</v>
      </c>
      <c r="O53" s="278" t="s">
        <v>124</v>
      </c>
      <c r="P53" s="286" t="s">
        <v>125</v>
      </c>
    </row>
    <row r="54" spans="1:21" ht="29">
      <c r="A54" s="287">
        <v>2675</v>
      </c>
      <c r="B54" s="48" t="s">
        <v>665</v>
      </c>
      <c r="C54" s="48" t="s">
        <v>106</v>
      </c>
      <c r="D54" s="48" t="s">
        <v>110</v>
      </c>
      <c r="E54" s="48" t="s">
        <v>633</v>
      </c>
      <c r="F54" s="288" t="s">
        <v>104</v>
      </c>
      <c r="G54" s="290" t="s">
        <v>127</v>
      </c>
      <c r="H54" s="290" t="s">
        <v>127</v>
      </c>
      <c r="I54" s="289" t="s">
        <v>126</v>
      </c>
      <c r="J54" s="292" t="s">
        <v>128</v>
      </c>
      <c r="K54" s="289" t="s">
        <v>126</v>
      </c>
      <c r="L54" s="290" t="s">
        <v>127</v>
      </c>
      <c r="M54" s="48" t="s">
        <v>634</v>
      </c>
      <c r="N54" s="291">
        <v>4.99</v>
      </c>
      <c r="O54" s="322"/>
      <c r="P54" s="323"/>
      <c r="Q54" s="31"/>
      <c r="R54" s="31"/>
      <c r="S54" s="31"/>
      <c r="T54" s="31"/>
      <c r="U54" s="31"/>
    </row>
    <row r="55" spans="1:21" ht="29">
      <c r="A55" s="287">
        <v>2678</v>
      </c>
      <c r="B55" s="48" t="s">
        <v>665</v>
      </c>
      <c r="C55" s="48" t="s">
        <v>106</v>
      </c>
      <c r="D55" s="48" t="s">
        <v>110</v>
      </c>
      <c r="E55" s="48" t="s">
        <v>669</v>
      </c>
      <c r="F55" s="288" t="s">
        <v>104</v>
      </c>
      <c r="G55" s="292" t="s">
        <v>128</v>
      </c>
      <c r="H55" s="289" t="s">
        <v>126</v>
      </c>
      <c r="I55" s="290" t="s">
        <v>127</v>
      </c>
      <c r="J55" s="290" t="s">
        <v>127</v>
      </c>
      <c r="K55" s="290" t="s">
        <v>127</v>
      </c>
      <c r="L55" s="289" t="s">
        <v>126</v>
      </c>
      <c r="M55" s="48" t="s">
        <v>637</v>
      </c>
      <c r="N55" s="291">
        <v>14.85</v>
      </c>
      <c r="O55" s="322"/>
      <c r="P55" s="323"/>
      <c r="Q55" s="31"/>
      <c r="R55" s="31"/>
      <c r="S55" s="31"/>
      <c r="T55" s="31"/>
      <c r="U55" s="31"/>
    </row>
    <row r="56" spans="1:21" ht="29">
      <c r="A56" s="287">
        <v>2685</v>
      </c>
      <c r="B56" s="48" t="s">
        <v>665</v>
      </c>
      <c r="C56" s="48" t="s">
        <v>106</v>
      </c>
      <c r="D56" s="48" t="s">
        <v>109</v>
      </c>
      <c r="E56" s="48" t="s">
        <v>667</v>
      </c>
      <c r="F56" s="288" t="s">
        <v>104</v>
      </c>
      <c r="G56" s="289" t="s">
        <v>126</v>
      </c>
      <c r="H56" s="290" t="s">
        <v>127</v>
      </c>
      <c r="I56" s="290" t="s">
        <v>127</v>
      </c>
      <c r="J56" s="289" t="s">
        <v>126</v>
      </c>
      <c r="K56" s="290" t="s">
        <v>127</v>
      </c>
      <c r="L56" s="290" t="s">
        <v>127</v>
      </c>
      <c r="M56" s="48" t="s">
        <v>642</v>
      </c>
      <c r="N56" s="291">
        <v>13.4</v>
      </c>
      <c r="O56" s="322"/>
      <c r="P56" s="323"/>
      <c r="Q56" s="31"/>
      <c r="R56" s="31"/>
      <c r="S56" s="31"/>
      <c r="T56" s="31"/>
      <c r="U56" s="31"/>
    </row>
    <row r="57" spans="1:21" ht="29">
      <c r="A57" s="287">
        <v>2702</v>
      </c>
      <c r="B57" s="48" t="s">
        <v>665</v>
      </c>
      <c r="C57" s="48" t="s">
        <v>106</v>
      </c>
      <c r="D57" s="48" t="s">
        <v>110</v>
      </c>
      <c r="E57" s="48" t="s">
        <v>671</v>
      </c>
      <c r="F57" s="288" t="s">
        <v>104</v>
      </c>
      <c r="G57" s="289" t="s">
        <v>126</v>
      </c>
      <c r="H57" s="290" t="s">
        <v>127</v>
      </c>
      <c r="I57" s="290" t="s">
        <v>127</v>
      </c>
      <c r="J57" s="292" t="s">
        <v>128</v>
      </c>
      <c r="K57" s="290" t="s">
        <v>127</v>
      </c>
      <c r="L57" s="289" t="s">
        <v>126</v>
      </c>
      <c r="M57" s="48" t="s">
        <v>649</v>
      </c>
      <c r="N57" s="291">
        <v>8</v>
      </c>
      <c r="O57" s="322"/>
      <c r="P57" s="323"/>
      <c r="Q57" s="31"/>
      <c r="R57" s="31"/>
      <c r="S57" s="31"/>
      <c r="T57" s="31"/>
      <c r="U57" s="31"/>
    </row>
    <row r="58" spans="1:21" ht="29">
      <c r="A58" s="287">
        <v>2704</v>
      </c>
      <c r="B58" s="48" t="s">
        <v>665</v>
      </c>
      <c r="C58" s="48" t="s">
        <v>106</v>
      </c>
      <c r="D58" s="48" t="s">
        <v>674</v>
      </c>
      <c r="E58" s="48" t="s">
        <v>673</v>
      </c>
      <c r="F58" s="288" t="s">
        <v>104</v>
      </c>
      <c r="G58" s="289" t="s">
        <v>126</v>
      </c>
      <c r="H58" s="289" t="s">
        <v>126</v>
      </c>
      <c r="I58" s="292" t="s">
        <v>128</v>
      </c>
      <c r="J58" s="289" t="s">
        <v>126</v>
      </c>
      <c r="K58" s="289" t="s">
        <v>126</v>
      </c>
      <c r="L58" s="292" t="s">
        <v>128</v>
      </c>
      <c r="M58" s="48" t="s">
        <v>653</v>
      </c>
      <c r="N58" s="291">
        <v>3.41</v>
      </c>
      <c r="O58" s="322"/>
      <c r="P58" s="323"/>
      <c r="Q58" s="31"/>
      <c r="R58" s="31"/>
      <c r="S58" s="31"/>
      <c r="T58" s="31"/>
      <c r="U58" s="31"/>
    </row>
    <row r="59" spans="1:21" ht="29">
      <c r="A59" s="287">
        <v>2722</v>
      </c>
      <c r="B59" s="48" t="s">
        <v>665</v>
      </c>
      <c r="C59" s="48" t="s">
        <v>106</v>
      </c>
      <c r="D59" s="48" t="s">
        <v>102</v>
      </c>
      <c r="E59" s="48" t="s">
        <v>677</v>
      </c>
      <c r="F59" s="288" t="s">
        <v>108</v>
      </c>
      <c r="G59" s="290" t="s">
        <v>127</v>
      </c>
      <c r="H59" s="290" t="s">
        <v>127</v>
      </c>
      <c r="I59" s="290" t="s">
        <v>127</v>
      </c>
      <c r="J59" s="290" t="s">
        <v>127</v>
      </c>
      <c r="K59" s="290" t="s">
        <v>127</v>
      </c>
      <c r="L59" s="289" t="s">
        <v>126</v>
      </c>
      <c r="M59" s="48" t="s">
        <v>65</v>
      </c>
      <c r="N59" s="291">
        <v>25.2</v>
      </c>
      <c r="O59" s="322"/>
      <c r="P59" s="323"/>
      <c r="Q59" s="31"/>
      <c r="R59" s="31"/>
      <c r="S59" s="31"/>
      <c r="T59" s="31"/>
      <c r="U59" s="31"/>
    </row>
    <row r="60" spans="1:21" ht="29">
      <c r="A60" s="287">
        <v>2724</v>
      </c>
      <c r="B60" s="48" t="s">
        <v>665</v>
      </c>
      <c r="C60" s="48" t="s">
        <v>106</v>
      </c>
      <c r="D60" s="48" t="s">
        <v>110</v>
      </c>
      <c r="E60" s="48" t="s">
        <v>679</v>
      </c>
      <c r="F60" s="288" t="s">
        <v>108</v>
      </c>
      <c r="G60" s="289" t="s">
        <v>126</v>
      </c>
      <c r="H60" s="290" t="s">
        <v>127</v>
      </c>
      <c r="I60" s="290" t="s">
        <v>127</v>
      </c>
      <c r="J60" s="290" t="s">
        <v>127</v>
      </c>
      <c r="K60" s="290" t="s">
        <v>127</v>
      </c>
      <c r="L60" s="289" t="s">
        <v>126</v>
      </c>
      <c r="M60" s="48" t="s">
        <v>65</v>
      </c>
      <c r="N60" s="291">
        <v>9.4600000000000009</v>
      </c>
      <c r="O60" s="322"/>
      <c r="P60" s="323"/>
      <c r="Q60" s="31"/>
      <c r="R60" s="31"/>
      <c r="S60" s="31"/>
      <c r="T60" s="31"/>
      <c r="U60" s="31"/>
    </row>
    <row r="61" spans="1:21" ht="29">
      <c r="A61" s="287">
        <v>2726</v>
      </c>
      <c r="B61" s="48" t="s">
        <v>665</v>
      </c>
      <c r="C61" s="48" t="s">
        <v>106</v>
      </c>
      <c r="D61" s="48" t="s">
        <v>102</v>
      </c>
      <c r="E61" s="48" t="s">
        <v>680</v>
      </c>
      <c r="F61" s="288" t="s">
        <v>108</v>
      </c>
      <c r="G61" s="292" t="s">
        <v>128</v>
      </c>
      <c r="H61" s="290" t="s">
        <v>127</v>
      </c>
      <c r="I61" s="290" t="s">
        <v>127</v>
      </c>
      <c r="J61" s="292" t="s">
        <v>128</v>
      </c>
      <c r="K61" s="290" t="s">
        <v>127</v>
      </c>
      <c r="L61" s="289" t="s">
        <v>126</v>
      </c>
      <c r="M61" s="48" t="s">
        <v>65</v>
      </c>
      <c r="N61" s="291">
        <v>6.6</v>
      </c>
      <c r="O61" s="324"/>
      <c r="P61" s="325"/>
    </row>
    <row r="62" spans="1:21" ht="29">
      <c r="A62" s="287">
        <v>2727</v>
      </c>
      <c r="B62" s="48" t="s">
        <v>665</v>
      </c>
      <c r="C62" s="48" t="s">
        <v>106</v>
      </c>
      <c r="D62" s="48" t="s">
        <v>102</v>
      </c>
      <c r="E62" s="48" t="s">
        <v>633</v>
      </c>
      <c r="F62" s="288" t="s">
        <v>113</v>
      </c>
      <c r="G62" s="289" t="s">
        <v>126</v>
      </c>
      <c r="H62" s="290" t="s">
        <v>127</v>
      </c>
      <c r="I62" s="292" t="s">
        <v>128</v>
      </c>
      <c r="J62" s="289" t="s">
        <v>126</v>
      </c>
      <c r="K62" s="289" t="s">
        <v>126</v>
      </c>
      <c r="L62" s="289" t="s">
        <v>126</v>
      </c>
      <c r="M62" s="48" t="s">
        <v>65</v>
      </c>
      <c r="N62" s="291">
        <v>2.46</v>
      </c>
      <c r="O62" s="324"/>
      <c r="P62" s="325"/>
    </row>
    <row r="63" spans="1:21" ht="29">
      <c r="A63" s="287">
        <v>2728</v>
      </c>
      <c r="B63" s="48" t="s">
        <v>665</v>
      </c>
      <c r="C63" s="48" t="s">
        <v>106</v>
      </c>
      <c r="D63" s="48" t="s">
        <v>110</v>
      </c>
      <c r="E63" s="48" t="s">
        <v>686</v>
      </c>
      <c r="F63" s="288" t="s">
        <v>112</v>
      </c>
      <c r="G63" s="289" t="s">
        <v>126</v>
      </c>
      <c r="H63" s="290" t="s">
        <v>127</v>
      </c>
      <c r="I63" s="290" t="s">
        <v>127</v>
      </c>
      <c r="J63" s="292" t="s">
        <v>128</v>
      </c>
      <c r="K63" s="289" t="s">
        <v>126</v>
      </c>
      <c r="L63" s="289" t="s">
        <v>126</v>
      </c>
      <c r="M63" s="48" t="s">
        <v>65</v>
      </c>
      <c r="N63" s="291">
        <v>11.2</v>
      </c>
      <c r="O63" s="324"/>
      <c r="P63" s="325"/>
    </row>
    <row r="64" spans="1:21" ht="29">
      <c r="A64" s="287">
        <v>2729</v>
      </c>
      <c r="B64" s="48" t="s">
        <v>665</v>
      </c>
      <c r="C64" s="48" t="s">
        <v>106</v>
      </c>
      <c r="D64" s="48" t="s">
        <v>110</v>
      </c>
      <c r="E64" s="48" t="s">
        <v>688</v>
      </c>
      <c r="F64" s="288" t="s">
        <v>113</v>
      </c>
      <c r="G64" s="289" t="s">
        <v>126</v>
      </c>
      <c r="H64" s="290" t="s">
        <v>127</v>
      </c>
      <c r="I64" s="290" t="s">
        <v>127</v>
      </c>
      <c r="J64" s="289" t="s">
        <v>126</v>
      </c>
      <c r="K64" s="289" t="s">
        <v>126</v>
      </c>
      <c r="L64" s="289" t="s">
        <v>126</v>
      </c>
      <c r="M64" s="48" t="s">
        <v>65</v>
      </c>
      <c r="N64" s="291">
        <v>22</v>
      </c>
      <c r="O64" s="324"/>
      <c r="P64" s="325"/>
    </row>
    <row r="65" spans="1:16" ht="29">
      <c r="A65" s="287">
        <v>2730</v>
      </c>
      <c r="B65" s="48" t="s">
        <v>665</v>
      </c>
      <c r="C65" s="48" t="s">
        <v>106</v>
      </c>
      <c r="D65" s="48" t="s">
        <v>110</v>
      </c>
      <c r="E65" s="48" t="s">
        <v>683</v>
      </c>
      <c r="F65" s="288" t="s">
        <v>112</v>
      </c>
      <c r="G65" s="290" t="s">
        <v>127</v>
      </c>
      <c r="H65" s="289" t="s">
        <v>126</v>
      </c>
      <c r="I65" s="290" t="s">
        <v>127</v>
      </c>
      <c r="J65" s="289" t="s">
        <v>126</v>
      </c>
      <c r="K65" s="290" t="s">
        <v>127</v>
      </c>
      <c r="L65" s="289" t="s">
        <v>126</v>
      </c>
      <c r="M65" s="48" t="s">
        <v>65</v>
      </c>
      <c r="N65" s="291">
        <v>12.92</v>
      </c>
      <c r="O65" s="324"/>
      <c r="P65" s="325"/>
    </row>
    <row r="66" spans="1:16" ht="42">
      <c r="A66" s="287">
        <v>2731</v>
      </c>
      <c r="B66" s="48" t="s">
        <v>665</v>
      </c>
      <c r="C66" s="48" t="s">
        <v>106</v>
      </c>
      <c r="D66" s="48" t="s">
        <v>213</v>
      </c>
      <c r="E66" s="48" t="s">
        <v>681</v>
      </c>
      <c r="F66" s="288" t="s">
        <v>112</v>
      </c>
      <c r="G66" s="289" t="s">
        <v>126</v>
      </c>
      <c r="H66" s="290" t="s">
        <v>127</v>
      </c>
      <c r="I66" s="289" t="s">
        <v>126</v>
      </c>
      <c r="J66" s="290" t="s">
        <v>127</v>
      </c>
      <c r="K66" s="290" t="s">
        <v>127</v>
      </c>
      <c r="L66" s="289" t="s">
        <v>126</v>
      </c>
      <c r="M66" s="48" t="s">
        <v>65</v>
      </c>
      <c r="N66" s="291">
        <v>16.7</v>
      </c>
      <c r="O66" s="324"/>
      <c r="P66" s="325"/>
    </row>
    <row r="67" spans="1:16" ht="29">
      <c r="A67" s="287">
        <v>2732</v>
      </c>
      <c r="B67" s="48" t="s">
        <v>665</v>
      </c>
      <c r="C67" s="48" t="s">
        <v>106</v>
      </c>
      <c r="D67" s="48" t="s">
        <v>110</v>
      </c>
      <c r="E67" s="48" t="s">
        <v>689</v>
      </c>
      <c r="F67" s="288" t="s">
        <v>113</v>
      </c>
      <c r="G67" s="289" t="s">
        <v>126</v>
      </c>
      <c r="H67" s="290" t="s">
        <v>127</v>
      </c>
      <c r="I67" s="292" t="s">
        <v>128</v>
      </c>
      <c r="J67" s="289" t="s">
        <v>126</v>
      </c>
      <c r="K67" s="289" t="s">
        <v>126</v>
      </c>
      <c r="L67" s="289" t="s">
        <v>126</v>
      </c>
      <c r="M67" s="48" t="s">
        <v>65</v>
      </c>
      <c r="N67" s="291">
        <v>21.38</v>
      </c>
      <c r="O67" s="324"/>
      <c r="P67" s="325"/>
    </row>
    <row r="68" spans="1:16" ht="29">
      <c r="A68" s="287">
        <v>2733</v>
      </c>
      <c r="B68" s="48" t="s">
        <v>665</v>
      </c>
      <c r="C68" s="48" t="s">
        <v>106</v>
      </c>
      <c r="D68" s="48" t="s">
        <v>110</v>
      </c>
      <c r="E68" s="48" t="s">
        <v>682</v>
      </c>
      <c r="F68" s="288" t="s">
        <v>112</v>
      </c>
      <c r="G68" s="292" t="s">
        <v>128</v>
      </c>
      <c r="H68" s="290" t="s">
        <v>127</v>
      </c>
      <c r="I68" s="289" t="s">
        <v>126</v>
      </c>
      <c r="J68" s="289" t="s">
        <v>126</v>
      </c>
      <c r="K68" s="290" t="s">
        <v>127</v>
      </c>
      <c r="L68" s="289" t="s">
        <v>126</v>
      </c>
      <c r="M68" s="48" t="s">
        <v>65</v>
      </c>
      <c r="N68" s="291">
        <v>10.02</v>
      </c>
      <c r="O68" s="324"/>
      <c r="P68" s="325"/>
    </row>
    <row r="69" spans="1:16" ht="29">
      <c r="A69" s="287">
        <v>2734</v>
      </c>
      <c r="B69" s="48" t="s">
        <v>665</v>
      </c>
      <c r="C69" s="48" t="s">
        <v>106</v>
      </c>
      <c r="D69" s="48" t="s">
        <v>110</v>
      </c>
      <c r="E69" s="48" t="s">
        <v>687</v>
      </c>
      <c r="F69" s="288" t="s">
        <v>113</v>
      </c>
      <c r="G69" s="289" t="s">
        <v>126</v>
      </c>
      <c r="H69" s="290" t="s">
        <v>127</v>
      </c>
      <c r="I69" s="289" t="s">
        <v>126</v>
      </c>
      <c r="J69" s="289" t="s">
        <v>126</v>
      </c>
      <c r="K69" s="290" t="s">
        <v>127</v>
      </c>
      <c r="L69" s="289" t="s">
        <v>126</v>
      </c>
      <c r="M69" s="48" t="s">
        <v>65</v>
      </c>
      <c r="N69" s="291">
        <v>10.01</v>
      </c>
      <c r="O69" s="324"/>
      <c r="P69" s="325"/>
    </row>
    <row r="70" spans="1:16" ht="29">
      <c r="A70" s="287">
        <v>2744</v>
      </c>
      <c r="B70" s="48" t="s">
        <v>665</v>
      </c>
      <c r="C70" s="48" t="s">
        <v>106</v>
      </c>
      <c r="D70" s="48" t="s">
        <v>110</v>
      </c>
      <c r="E70" s="48" t="s">
        <v>684</v>
      </c>
      <c r="F70" s="288" t="s">
        <v>112</v>
      </c>
      <c r="G70" s="289" t="s">
        <v>126</v>
      </c>
      <c r="H70" s="290" t="s">
        <v>127</v>
      </c>
      <c r="I70" s="290" t="s">
        <v>127</v>
      </c>
      <c r="J70" s="289" t="s">
        <v>126</v>
      </c>
      <c r="K70" s="289" t="s">
        <v>126</v>
      </c>
      <c r="L70" s="289" t="s">
        <v>126</v>
      </c>
      <c r="M70" s="48" t="s">
        <v>65</v>
      </c>
      <c r="N70" s="291">
        <v>12.6</v>
      </c>
      <c r="O70" s="324"/>
      <c r="P70" s="325"/>
    </row>
    <row r="71" spans="1:16" ht="29">
      <c r="A71" s="287">
        <v>2770</v>
      </c>
      <c r="B71" s="48" t="s">
        <v>665</v>
      </c>
      <c r="C71" s="48" t="s">
        <v>106</v>
      </c>
      <c r="D71" s="48" t="s">
        <v>111</v>
      </c>
      <c r="E71" s="48" t="s">
        <v>685</v>
      </c>
      <c r="F71" s="288" t="s">
        <v>112</v>
      </c>
      <c r="G71" s="289" t="s">
        <v>126</v>
      </c>
      <c r="H71" s="289" t="s">
        <v>126</v>
      </c>
      <c r="I71" s="292" t="s">
        <v>128</v>
      </c>
      <c r="J71" s="290" t="s">
        <v>127</v>
      </c>
      <c r="K71" s="290" t="s">
        <v>127</v>
      </c>
      <c r="L71" s="289" t="s">
        <v>126</v>
      </c>
      <c r="M71" s="48" t="s">
        <v>65</v>
      </c>
      <c r="N71" s="291">
        <v>1.36</v>
      </c>
      <c r="O71" s="324"/>
      <c r="P71" s="325"/>
    </row>
    <row r="72" spans="1:16" ht="29">
      <c r="A72" s="287">
        <v>2771</v>
      </c>
      <c r="B72" s="48" t="s">
        <v>665</v>
      </c>
      <c r="C72" s="48" t="s">
        <v>106</v>
      </c>
      <c r="D72" s="48" t="s">
        <v>111</v>
      </c>
      <c r="E72" s="48" t="s">
        <v>655</v>
      </c>
      <c r="F72" s="288" t="s">
        <v>104</v>
      </c>
      <c r="G72" s="289" t="s">
        <v>126</v>
      </c>
      <c r="H72" s="289" t="s">
        <v>126</v>
      </c>
      <c r="I72" s="292" t="s">
        <v>128</v>
      </c>
      <c r="J72" s="290" t="s">
        <v>127</v>
      </c>
      <c r="K72" s="290" t="s">
        <v>127</v>
      </c>
      <c r="L72" s="289" t="s">
        <v>126</v>
      </c>
      <c r="M72" s="48" t="s">
        <v>656</v>
      </c>
      <c r="N72" s="291">
        <v>2.2200000000000002</v>
      </c>
      <c r="O72" s="324"/>
      <c r="P72" s="325"/>
    </row>
    <row r="73" spans="1:16" ht="42">
      <c r="A73" s="293">
        <v>2933</v>
      </c>
      <c r="B73" s="49" t="s">
        <v>665</v>
      </c>
      <c r="C73" s="49" t="s">
        <v>106</v>
      </c>
      <c r="D73" s="49" t="s">
        <v>109</v>
      </c>
      <c r="E73" s="49" t="s">
        <v>675</v>
      </c>
      <c r="F73" s="294" t="s">
        <v>104</v>
      </c>
      <c r="G73" s="295" t="s">
        <v>126</v>
      </c>
      <c r="H73" s="295" t="s">
        <v>126</v>
      </c>
      <c r="I73" s="296" t="s">
        <v>127</v>
      </c>
      <c r="J73" s="295" t="s">
        <v>126</v>
      </c>
      <c r="K73" s="295" t="s">
        <v>126</v>
      </c>
      <c r="L73" s="295" t="s">
        <v>126</v>
      </c>
      <c r="M73" s="49" t="s">
        <v>662</v>
      </c>
      <c r="N73" s="297">
        <v>0.5</v>
      </c>
      <c r="O73" s="326"/>
      <c r="P73" s="327"/>
    </row>
  </sheetData>
  <mergeCells count="7">
    <mergeCell ref="A51:P52"/>
    <mergeCell ref="A1:G1"/>
    <mergeCell ref="A13:F13"/>
    <mergeCell ref="A26:S27"/>
    <mergeCell ref="A28:D28"/>
    <mergeCell ref="E28:G28"/>
    <mergeCell ref="H28:J28"/>
  </mergeCells>
  <conditionalFormatting sqref="F3:F11">
    <cfRule type="expression" dxfId="240" priority="1">
      <formula>AND(E3&lt;&gt;"", F3&lt;&gt;"", E3&lt;F3)</formula>
    </cfRule>
  </conditionalFormatting>
  <conditionalFormatting sqref="G3:G11">
    <cfRule type="expression" dxfId="239" priority="7">
      <formula>AND(G3&lt;&gt;"N/A", G3&gt;2)</formula>
    </cfRule>
  </conditionalFormatting>
  <conditionalFormatting sqref="I53:N53">
    <cfRule type="cellIs" dxfId="238" priority="157" stopIfTrue="1" operator="equal">
      <formula>"-"</formula>
    </cfRule>
    <cfRule type="cellIs" dxfId="237" priority="158" stopIfTrue="1" operator="equal">
      <formula>"="</formula>
    </cfRule>
    <cfRule type="cellIs" dxfId="236" priority="159" stopIfTrue="1" operator="equal">
      <formula>"+"</formula>
    </cfRule>
  </conditionalFormatting>
  <conditionalFormatting sqref="X3">
    <cfRule type="dataBar" priority="140">
      <dataBar>
        <cfvo type="num" val="0"/>
        <cfvo type="num" val="1"/>
        <color rgb="FF638EC6"/>
      </dataBar>
      <extLst>
        <ext xmlns:x14="http://schemas.microsoft.com/office/spreadsheetml/2009/9/main" uri="{B025F937-C7B1-47D3-B67F-A62EFF666E3E}">
          <x14:id>{FF2626AB-2E15-3D4F-AFBD-242843C3688F}</x14:id>
        </ext>
      </extLst>
    </cfRule>
    <cfRule type="dataBar" priority="141">
      <dataBar>
        <cfvo type="min"/>
        <cfvo type="max"/>
        <color rgb="FF638EC6"/>
      </dataBar>
      <extLst>
        <ext xmlns:x14="http://schemas.microsoft.com/office/spreadsheetml/2009/9/main" uri="{B025F937-C7B1-47D3-B67F-A62EFF666E3E}">
          <x14:id>{BA56F070-C635-FD43-829A-53BF38F3916E}</x14:id>
        </ext>
      </extLst>
    </cfRule>
    <cfRule type="dataBar" priority="142">
      <dataBar>
        <cfvo type="percent" val="0"/>
        <cfvo type="percent" val="100"/>
        <color rgb="FF638EC6"/>
      </dataBar>
      <extLst>
        <ext xmlns:x14="http://schemas.microsoft.com/office/spreadsheetml/2009/9/main" uri="{B025F937-C7B1-47D3-B67F-A62EFF666E3E}">
          <x14:id>{A567808C-98B3-B244-8404-39FD519FBF91}</x14:id>
        </ext>
      </extLst>
    </cfRule>
    <cfRule type="dataBar" priority="143">
      <dataBar>
        <cfvo type="percent" val="0"/>
        <cfvo type="percent" val="100"/>
        <color rgb="FF638EC6"/>
      </dataBar>
      <extLst>
        <ext xmlns:x14="http://schemas.microsoft.com/office/spreadsheetml/2009/9/main" uri="{B025F937-C7B1-47D3-B67F-A62EFF666E3E}">
          <x14:id>{881E7CB4-DAEF-3448-A5FE-9321CFAB989D}</x14:id>
        </ext>
      </extLst>
    </cfRule>
    <cfRule type="dataBar" priority="144">
      <dataBar>
        <cfvo type="min"/>
        <cfvo type="max"/>
        <color rgb="FF638EC6"/>
      </dataBar>
      <extLst>
        <ext xmlns:x14="http://schemas.microsoft.com/office/spreadsheetml/2009/9/main" uri="{B025F937-C7B1-47D3-B67F-A62EFF666E3E}">
          <x14:id>{24934B52-7C30-CA46-96AC-DA14CEBACFA9}</x14:id>
        </ext>
      </extLst>
    </cfRule>
  </conditionalFormatting>
  <conditionalFormatting sqref="X4">
    <cfRule type="dataBar" priority="123">
      <dataBar>
        <cfvo type="num" val="0"/>
        <cfvo type="num" val="1"/>
        <color rgb="FF638EC6"/>
      </dataBar>
      <extLst>
        <ext xmlns:x14="http://schemas.microsoft.com/office/spreadsheetml/2009/9/main" uri="{B025F937-C7B1-47D3-B67F-A62EFF666E3E}">
          <x14:id>{D603B865-9571-484F-B205-52A992A0D5C1}</x14:id>
        </ext>
      </extLst>
    </cfRule>
    <cfRule type="dataBar" priority="124">
      <dataBar>
        <cfvo type="min"/>
        <cfvo type="max"/>
        <color rgb="FF638EC6"/>
      </dataBar>
      <extLst>
        <ext xmlns:x14="http://schemas.microsoft.com/office/spreadsheetml/2009/9/main" uri="{B025F937-C7B1-47D3-B67F-A62EFF666E3E}">
          <x14:id>{861B35D9-3508-4644-9C38-B9D6ED01A2DE}</x14:id>
        </ext>
      </extLst>
    </cfRule>
    <cfRule type="dataBar" priority="125">
      <dataBar>
        <cfvo type="percent" val="0"/>
        <cfvo type="percent" val="100"/>
        <color rgb="FF638EC6"/>
      </dataBar>
      <extLst>
        <ext xmlns:x14="http://schemas.microsoft.com/office/spreadsheetml/2009/9/main" uri="{B025F937-C7B1-47D3-B67F-A62EFF666E3E}">
          <x14:id>{1D8284E0-B233-C64E-8FA6-C6FD15FB926C}</x14:id>
        </ext>
      </extLst>
    </cfRule>
    <cfRule type="dataBar" priority="126">
      <dataBar>
        <cfvo type="percent" val="0"/>
        <cfvo type="percent" val="100"/>
        <color rgb="FF638EC6"/>
      </dataBar>
      <extLst>
        <ext xmlns:x14="http://schemas.microsoft.com/office/spreadsheetml/2009/9/main" uri="{B025F937-C7B1-47D3-B67F-A62EFF666E3E}">
          <x14:id>{04F1A501-E1C2-A941-8439-8729DFBD4512}</x14:id>
        </ext>
      </extLst>
    </cfRule>
    <cfRule type="dataBar" priority="127">
      <dataBar>
        <cfvo type="min"/>
        <cfvo type="max"/>
        <color rgb="FF638EC6"/>
      </dataBar>
      <extLst>
        <ext xmlns:x14="http://schemas.microsoft.com/office/spreadsheetml/2009/9/main" uri="{B025F937-C7B1-47D3-B67F-A62EFF666E3E}">
          <x14:id>{D152F879-CDDE-D748-8C76-28F95474DC18}</x14:id>
        </ext>
      </extLst>
    </cfRule>
  </conditionalFormatting>
  <conditionalFormatting sqref="X5">
    <cfRule type="dataBar" priority="106">
      <dataBar>
        <cfvo type="num" val="0"/>
        <cfvo type="num" val="1"/>
        <color rgb="FF638EC6"/>
      </dataBar>
      <extLst>
        <ext xmlns:x14="http://schemas.microsoft.com/office/spreadsheetml/2009/9/main" uri="{B025F937-C7B1-47D3-B67F-A62EFF666E3E}">
          <x14:id>{EC724086-BC30-4544-8923-7B263DE6B362}</x14:id>
        </ext>
      </extLst>
    </cfRule>
    <cfRule type="dataBar" priority="107">
      <dataBar>
        <cfvo type="min"/>
        <cfvo type="max"/>
        <color rgb="FF638EC6"/>
      </dataBar>
      <extLst>
        <ext xmlns:x14="http://schemas.microsoft.com/office/spreadsheetml/2009/9/main" uri="{B025F937-C7B1-47D3-B67F-A62EFF666E3E}">
          <x14:id>{11062C5F-3735-C84A-9405-CFCC350C9BEF}</x14:id>
        </ext>
      </extLst>
    </cfRule>
    <cfRule type="dataBar" priority="108">
      <dataBar>
        <cfvo type="percent" val="0"/>
        <cfvo type="percent" val="100"/>
        <color rgb="FF638EC6"/>
      </dataBar>
      <extLst>
        <ext xmlns:x14="http://schemas.microsoft.com/office/spreadsheetml/2009/9/main" uri="{B025F937-C7B1-47D3-B67F-A62EFF666E3E}">
          <x14:id>{7CBA3B90-E5B6-0041-B867-9972482C9FC9}</x14:id>
        </ext>
      </extLst>
    </cfRule>
    <cfRule type="dataBar" priority="109">
      <dataBar>
        <cfvo type="percent" val="0"/>
        <cfvo type="percent" val="100"/>
        <color rgb="FF638EC6"/>
      </dataBar>
      <extLst>
        <ext xmlns:x14="http://schemas.microsoft.com/office/spreadsheetml/2009/9/main" uri="{B025F937-C7B1-47D3-B67F-A62EFF666E3E}">
          <x14:id>{4E057368-225D-184F-8A57-FC2723793A05}</x14:id>
        </ext>
      </extLst>
    </cfRule>
    <cfRule type="dataBar" priority="110">
      <dataBar>
        <cfvo type="min"/>
        <cfvo type="max"/>
        <color rgb="FF638EC6"/>
      </dataBar>
      <extLst>
        <ext xmlns:x14="http://schemas.microsoft.com/office/spreadsheetml/2009/9/main" uri="{B025F937-C7B1-47D3-B67F-A62EFF666E3E}">
          <x14:id>{F1F20B39-79F0-A248-8970-4A7C56518A21}</x14:id>
        </ext>
      </extLst>
    </cfRule>
  </conditionalFormatting>
  <conditionalFormatting sqref="X6">
    <cfRule type="dataBar" priority="89">
      <dataBar>
        <cfvo type="num" val="0"/>
        <cfvo type="num" val="1"/>
        <color rgb="FF638EC6"/>
      </dataBar>
      <extLst>
        <ext xmlns:x14="http://schemas.microsoft.com/office/spreadsheetml/2009/9/main" uri="{B025F937-C7B1-47D3-B67F-A62EFF666E3E}">
          <x14:id>{64139260-6747-A74A-8B79-873964A3FFCE}</x14:id>
        </ext>
      </extLst>
    </cfRule>
    <cfRule type="dataBar" priority="90">
      <dataBar>
        <cfvo type="min"/>
        <cfvo type="max"/>
        <color rgb="FF638EC6"/>
      </dataBar>
      <extLst>
        <ext xmlns:x14="http://schemas.microsoft.com/office/spreadsheetml/2009/9/main" uri="{B025F937-C7B1-47D3-B67F-A62EFF666E3E}">
          <x14:id>{54C1E4D7-AF8E-D148-BBC9-579F1B764090}</x14:id>
        </ext>
      </extLst>
    </cfRule>
    <cfRule type="dataBar" priority="91">
      <dataBar>
        <cfvo type="percent" val="0"/>
        <cfvo type="percent" val="100"/>
        <color rgb="FF638EC6"/>
      </dataBar>
      <extLst>
        <ext xmlns:x14="http://schemas.microsoft.com/office/spreadsheetml/2009/9/main" uri="{B025F937-C7B1-47D3-B67F-A62EFF666E3E}">
          <x14:id>{1CD39C12-E1D3-5645-9A81-DB0065F51BFD}</x14:id>
        </ext>
      </extLst>
    </cfRule>
    <cfRule type="dataBar" priority="92">
      <dataBar>
        <cfvo type="percent" val="0"/>
        <cfvo type="percent" val="100"/>
        <color rgb="FF638EC6"/>
      </dataBar>
      <extLst>
        <ext xmlns:x14="http://schemas.microsoft.com/office/spreadsheetml/2009/9/main" uri="{B025F937-C7B1-47D3-B67F-A62EFF666E3E}">
          <x14:id>{F931CA26-1A6A-5B4E-877D-EA6B391E0693}</x14:id>
        </ext>
      </extLst>
    </cfRule>
    <cfRule type="dataBar" priority="93">
      <dataBar>
        <cfvo type="min"/>
        <cfvo type="max"/>
        <color rgb="FF638EC6"/>
      </dataBar>
      <extLst>
        <ext xmlns:x14="http://schemas.microsoft.com/office/spreadsheetml/2009/9/main" uri="{B025F937-C7B1-47D3-B67F-A62EFF666E3E}">
          <x14:id>{22ED5960-CCCC-1E4D-91A1-CD0F20D2FDB6}</x14:id>
        </ext>
      </extLst>
    </cfRule>
  </conditionalFormatting>
  <conditionalFormatting sqref="X7">
    <cfRule type="dataBar" priority="72">
      <dataBar>
        <cfvo type="num" val="0"/>
        <cfvo type="num" val="1"/>
        <color rgb="FF638EC6"/>
      </dataBar>
      <extLst>
        <ext xmlns:x14="http://schemas.microsoft.com/office/spreadsheetml/2009/9/main" uri="{B025F937-C7B1-47D3-B67F-A62EFF666E3E}">
          <x14:id>{12447390-72E1-544B-B9B4-28BF3185567F}</x14:id>
        </ext>
      </extLst>
    </cfRule>
    <cfRule type="dataBar" priority="73">
      <dataBar>
        <cfvo type="min"/>
        <cfvo type="max"/>
        <color rgb="FF638EC6"/>
      </dataBar>
      <extLst>
        <ext xmlns:x14="http://schemas.microsoft.com/office/spreadsheetml/2009/9/main" uri="{B025F937-C7B1-47D3-B67F-A62EFF666E3E}">
          <x14:id>{5FFFD29B-BD04-734D-A1F0-104C628E6D60}</x14:id>
        </ext>
      </extLst>
    </cfRule>
    <cfRule type="dataBar" priority="74">
      <dataBar>
        <cfvo type="percent" val="0"/>
        <cfvo type="percent" val="100"/>
        <color rgb="FF638EC6"/>
      </dataBar>
      <extLst>
        <ext xmlns:x14="http://schemas.microsoft.com/office/spreadsheetml/2009/9/main" uri="{B025F937-C7B1-47D3-B67F-A62EFF666E3E}">
          <x14:id>{9A4AF880-2B15-064B-86A6-CA0532863474}</x14:id>
        </ext>
      </extLst>
    </cfRule>
    <cfRule type="dataBar" priority="75">
      <dataBar>
        <cfvo type="percent" val="0"/>
        <cfvo type="percent" val="100"/>
        <color rgb="FF638EC6"/>
      </dataBar>
      <extLst>
        <ext xmlns:x14="http://schemas.microsoft.com/office/spreadsheetml/2009/9/main" uri="{B025F937-C7B1-47D3-B67F-A62EFF666E3E}">
          <x14:id>{CF988EC8-F2C0-3D45-A0F6-26DBDFD7951F}</x14:id>
        </ext>
      </extLst>
    </cfRule>
    <cfRule type="dataBar" priority="76">
      <dataBar>
        <cfvo type="min"/>
        <cfvo type="max"/>
        <color rgb="FF638EC6"/>
      </dataBar>
      <extLst>
        <ext xmlns:x14="http://schemas.microsoft.com/office/spreadsheetml/2009/9/main" uri="{B025F937-C7B1-47D3-B67F-A62EFF666E3E}">
          <x14:id>{8B256213-57C9-7B46-BEF1-AB66709102FD}</x14:id>
        </ext>
      </extLst>
    </cfRule>
  </conditionalFormatting>
  <conditionalFormatting sqref="X8">
    <cfRule type="dataBar" priority="55">
      <dataBar>
        <cfvo type="num" val="0"/>
        <cfvo type="num" val="1"/>
        <color rgb="FF638EC6"/>
      </dataBar>
      <extLst>
        <ext xmlns:x14="http://schemas.microsoft.com/office/spreadsheetml/2009/9/main" uri="{B025F937-C7B1-47D3-B67F-A62EFF666E3E}">
          <x14:id>{FFE386C5-B9A7-C94E-8053-F3B472FCB30D}</x14:id>
        </ext>
      </extLst>
    </cfRule>
    <cfRule type="dataBar" priority="56">
      <dataBar>
        <cfvo type="min"/>
        <cfvo type="max"/>
        <color rgb="FF638EC6"/>
      </dataBar>
      <extLst>
        <ext xmlns:x14="http://schemas.microsoft.com/office/spreadsheetml/2009/9/main" uri="{B025F937-C7B1-47D3-B67F-A62EFF666E3E}">
          <x14:id>{8125C16E-93E4-3242-920A-75DC04F8E8E0}</x14:id>
        </ext>
      </extLst>
    </cfRule>
    <cfRule type="dataBar" priority="57">
      <dataBar>
        <cfvo type="percent" val="0"/>
        <cfvo type="percent" val="100"/>
        <color rgb="FF638EC6"/>
      </dataBar>
      <extLst>
        <ext xmlns:x14="http://schemas.microsoft.com/office/spreadsheetml/2009/9/main" uri="{B025F937-C7B1-47D3-B67F-A62EFF666E3E}">
          <x14:id>{3EECEDB1-3E41-0841-A514-55BDDF540AD3}</x14:id>
        </ext>
      </extLst>
    </cfRule>
    <cfRule type="dataBar" priority="58">
      <dataBar>
        <cfvo type="percent" val="0"/>
        <cfvo type="percent" val="100"/>
        <color rgb="FF638EC6"/>
      </dataBar>
      <extLst>
        <ext xmlns:x14="http://schemas.microsoft.com/office/spreadsheetml/2009/9/main" uri="{B025F937-C7B1-47D3-B67F-A62EFF666E3E}">
          <x14:id>{928AEB3F-B869-8848-A064-746A851E2D6C}</x14:id>
        </ext>
      </extLst>
    </cfRule>
    <cfRule type="dataBar" priority="59">
      <dataBar>
        <cfvo type="min"/>
        <cfvo type="max"/>
        <color rgb="FF638EC6"/>
      </dataBar>
      <extLst>
        <ext xmlns:x14="http://schemas.microsoft.com/office/spreadsheetml/2009/9/main" uri="{B025F937-C7B1-47D3-B67F-A62EFF666E3E}">
          <x14:id>{55C28B96-7752-3345-9052-0AB751040DEF}</x14:id>
        </ext>
      </extLst>
    </cfRule>
  </conditionalFormatting>
  <conditionalFormatting sqref="X9">
    <cfRule type="dataBar" priority="38">
      <dataBar>
        <cfvo type="num" val="0"/>
        <cfvo type="num" val="1"/>
        <color rgb="FF638EC6"/>
      </dataBar>
      <extLst>
        <ext xmlns:x14="http://schemas.microsoft.com/office/spreadsheetml/2009/9/main" uri="{B025F937-C7B1-47D3-B67F-A62EFF666E3E}">
          <x14:id>{8BFDC9A7-262C-9544-9778-3830378DC8AC}</x14:id>
        </ext>
      </extLst>
    </cfRule>
    <cfRule type="dataBar" priority="39">
      <dataBar>
        <cfvo type="min"/>
        <cfvo type="max"/>
        <color rgb="FF638EC6"/>
      </dataBar>
      <extLst>
        <ext xmlns:x14="http://schemas.microsoft.com/office/spreadsheetml/2009/9/main" uri="{B025F937-C7B1-47D3-B67F-A62EFF666E3E}">
          <x14:id>{1A36CDD4-EFAB-314A-88E1-9634D84A0F35}</x14:id>
        </ext>
      </extLst>
    </cfRule>
    <cfRule type="dataBar" priority="40">
      <dataBar>
        <cfvo type="percent" val="0"/>
        <cfvo type="percent" val="100"/>
        <color rgb="FF638EC6"/>
      </dataBar>
      <extLst>
        <ext xmlns:x14="http://schemas.microsoft.com/office/spreadsheetml/2009/9/main" uri="{B025F937-C7B1-47D3-B67F-A62EFF666E3E}">
          <x14:id>{966A20F9-C9AF-2D49-9762-1704835B91C1}</x14:id>
        </ext>
      </extLst>
    </cfRule>
    <cfRule type="dataBar" priority="41">
      <dataBar>
        <cfvo type="percent" val="0"/>
        <cfvo type="percent" val="100"/>
        <color rgb="FF638EC6"/>
      </dataBar>
      <extLst>
        <ext xmlns:x14="http://schemas.microsoft.com/office/spreadsheetml/2009/9/main" uri="{B025F937-C7B1-47D3-B67F-A62EFF666E3E}">
          <x14:id>{99B06B9D-10C0-CC40-A128-B6911536995C}</x14:id>
        </ext>
      </extLst>
    </cfRule>
    <cfRule type="dataBar" priority="42">
      <dataBar>
        <cfvo type="min"/>
        <cfvo type="max"/>
        <color rgb="FF638EC6"/>
      </dataBar>
      <extLst>
        <ext xmlns:x14="http://schemas.microsoft.com/office/spreadsheetml/2009/9/main" uri="{B025F937-C7B1-47D3-B67F-A62EFF666E3E}">
          <x14:id>{62C2B386-FB3D-3046-BF0C-282D72043A0A}</x14:id>
        </ext>
      </extLst>
    </cfRule>
  </conditionalFormatting>
  <conditionalFormatting sqref="X10">
    <cfRule type="dataBar" priority="21">
      <dataBar>
        <cfvo type="num" val="0"/>
        <cfvo type="num" val="1"/>
        <color rgb="FF638EC6"/>
      </dataBar>
      <extLst>
        <ext xmlns:x14="http://schemas.microsoft.com/office/spreadsheetml/2009/9/main" uri="{B025F937-C7B1-47D3-B67F-A62EFF666E3E}">
          <x14:id>{E243A72A-1A1C-C640-8512-6BA99C45E701}</x14:id>
        </ext>
      </extLst>
    </cfRule>
    <cfRule type="dataBar" priority="22">
      <dataBar>
        <cfvo type="min"/>
        <cfvo type="max"/>
        <color rgb="FF638EC6"/>
      </dataBar>
      <extLst>
        <ext xmlns:x14="http://schemas.microsoft.com/office/spreadsheetml/2009/9/main" uri="{B025F937-C7B1-47D3-B67F-A62EFF666E3E}">
          <x14:id>{33F14BFD-EEED-3140-88CB-5FBAAB83581E}</x14:id>
        </ext>
      </extLst>
    </cfRule>
    <cfRule type="dataBar" priority="23">
      <dataBar>
        <cfvo type="percent" val="0"/>
        <cfvo type="percent" val="100"/>
        <color rgb="FF638EC6"/>
      </dataBar>
      <extLst>
        <ext xmlns:x14="http://schemas.microsoft.com/office/spreadsheetml/2009/9/main" uri="{B025F937-C7B1-47D3-B67F-A62EFF666E3E}">
          <x14:id>{00A35F0C-C5B5-A44A-B59B-D35E0D23466E}</x14:id>
        </ext>
      </extLst>
    </cfRule>
    <cfRule type="dataBar" priority="24">
      <dataBar>
        <cfvo type="percent" val="0"/>
        <cfvo type="percent" val="100"/>
        <color rgb="FF638EC6"/>
      </dataBar>
      <extLst>
        <ext xmlns:x14="http://schemas.microsoft.com/office/spreadsheetml/2009/9/main" uri="{B025F937-C7B1-47D3-B67F-A62EFF666E3E}">
          <x14:id>{B6B55421-7E31-504F-A8B8-00DA8879F72F}</x14:id>
        </ext>
      </extLst>
    </cfRule>
    <cfRule type="dataBar" priority="25">
      <dataBar>
        <cfvo type="min"/>
        <cfvo type="max"/>
        <color rgb="FF638EC6"/>
      </dataBar>
      <extLst>
        <ext xmlns:x14="http://schemas.microsoft.com/office/spreadsheetml/2009/9/main" uri="{B025F937-C7B1-47D3-B67F-A62EFF666E3E}">
          <x14:id>{F89ACB90-4F9A-8140-88C7-B5833CA309C1}</x14:id>
        </ext>
      </extLst>
    </cfRule>
  </conditionalFormatting>
  <conditionalFormatting sqref="X11">
    <cfRule type="dataBar" priority="2">
      <dataBar>
        <cfvo type="num" val="0"/>
        <cfvo type="num" val="1"/>
        <color rgb="FF638EC6"/>
      </dataBar>
      <extLst>
        <ext xmlns:x14="http://schemas.microsoft.com/office/spreadsheetml/2009/9/main" uri="{B025F937-C7B1-47D3-B67F-A62EFF666E3E}">
          <x14:id>{EADA7700-FA40-A94B-AC2D-4199BE764718}</x14:id>
        </ext>
      </extLst>
    </cfRule>
    <cfRule type="dataBar" priority="3">
      <dataBar>
        <cfvo type="min"/>
        <cfvo type="max"/>
        <color rgb="FF638EC6"/>
      </dataBar>
      <extLst>
        <ext xmlns:x14="http://schemas.microsoft.com/office/spreadsheetml/2009/9/main" uri="{B025F937-C7B1-47D3-B67F-A62EFF666E3E}">
          <x14:id>{CEEF90DF-F994-7045-8DF3-8411C612C102}</x14:id>
        </ext>
      </extLst>
    </cfRule>
    <cfRule type="dataBar" priority="4">
      <dataBar>
        <cfvo type="percent" val="0"/>
        <cfvo type="percent" val="100"/>
        <color rgb="FF638EC6"/>
      </dataBar>
      <extLst>
        <ext xmlns:x14="http://schemas.microsoft.com/office/spreadsheetml/2009/9/main" uri="{B025F937-C7B1-47D3-B67F-A62EFF666E3E}">
          <x14:id>{6E3E17E3-B115-8843-B00C-940DE9FA561B}</x14:id>
        </ext>
      </extLst>
    </cfRule>
    <cfRule type="dataBar" priority="5">
      <dataBar>
        <cfvo type="percent" val="0"/>
        <cfvo type="percent" val="100"/>
        <color rgb="FF638EC6"/>
      </dataBar>
      <extLst>
        <ext xmlns:x14="http://schemas.microsoft.com/office/spreadsheetml/2009/9/main" uri="{B025F937-C7B1-47D3-B67F-A62EFF666E3E}">
          <x14:id>{6643A69C-4374-0B48-B3F6-0F63724BE627}</x14:id>
        </ext>
      </extLst>
    </cfRule>
    <cfRule type="dataBar" priority="6">
      <dataBar>
        <cfvo type="min"/>
        <cfvo type="max"/>
        <color rgb="FF638EC6"/>
      </dataBar>
      <extLst>
        <ext xmlns:x14="http://schemas.microsoft.com/office/spreadsheetml/2009/9/main" uri="{B025F937-C7B1-47D3-B67F-A62EFF666E3E}">
          <x14:id>{49B87DFD-5107-964F-A2BB-BA6212833590}</x14:id>
        </ext>
      </extLst>
    </cfRule>
  </conditionalFormatting>
  <conditionalFormatting sqref="Y3">
    <cfRule type="dataBar" priority="150">
      <dataBar>
        <cfvo type="num" val="0"/>
        <cfvo type="num" val="1"/>
        <color rgb="FF638EC6"/>
      </dataBar>
      <extLst>
        <ext xmlns:x14="http://schemas.microsoft.com/office/spreadsheetml/2009/9/main" uri="{B025F937-C7B1-47D3-B67F-A62EFF666E3E}">
          <x14:id>{90569154-77E5-F444-AE72-41ADF20E3744}</x14:id>
        </ext>
      </extLst>
    </cfRule>
    <cfRule type="dataBar" priority="151">
      <dataBar>
        <cfvo type="min"/>
        <cfvo type="max"/>
        <color rgb="FF638EC6"/>
      </dataBar>
      <extLst>
        <ext xmlns:x14="http://schemas.microsoft.com/office/spreadsheetml/2009/9/main" uri="{B025F937-C7B1-47D3-B67F-A62EFF666E3E}">
          <x14:id>{A131175D-C2A6-3E47-85B5-204B9954805B}</x14:id>
        </ext>
      </extLst>
    </cfRule>
    <cfRule type="dataBar" priority="152">
      <dataBar>
        <cfvo type="percent" val="0"/>
        <cfvo type="percent" val="100"/>
        <color rgb="FF638EC6"/>
      </dataBar>
      <extLst>
        <ext xmlns:x14="http://schemas.microsoft.com/office/spreadsheetml/2009/9/main" uri="{B025F937-C7B1-47D3-B67F-A62EFF666E3E}">
          <x14:id>{A76038BA-34D0-BF42-ACEB-3E48E45A6DEB}</x14:id>
        </ext>
      </extLst>
    </cfRule>
    <cfRule type="dataBar" priority="153">
      <dataBar>
        <cfvo type="percent" val="0"/>
        <cfvo type="percent" val="100"/>
        <color rgb="FF638EC6"/>
      </dataBar>
      <extLst>
        <ext xmlns:x14="http://schemas.microsoft.com/office/spreadsheetml/2009/9/main" uri="{B025F937-C7B1-47D3-B67F-A62EFF666E3E}">
          <x14:id>{A61ECE3C-29F2-6841-BEFD-62F02AD45C7A}</x14:id>
        </ext>
      </extLst>
    </cfRule>
    <cfRule type="dataBar" priority="154">
      <dataBar>
        <cfvo type="min"/>
        <cfvo type="max"/>
        <color rgb="FF638EC6"/>
      </dataBar>
      <extLst>
        <ext xmlns:x14="http://schemas.microsoft.com/office/spreadsheetml/2009/9/main" uri="{B025F937-C7B1-47D3-B67F-A62EFF666E3E}">
          <x14:id>{7697A783-CF44-BE48-AA96-578D8E44FCA3}</x14:id>
        </ext>
      </extLst>
    </cfRule>
  </conditionalFormatting>
  <conditionalFormatting sqref="Y4">
    <cfRule type="dataBar" priority="128">
      <dataBar>
        <cfvo type="num" val="0"/>
        <cfvo type="num" val="1"/>
        <color rgb="FF638EC6"/>
      </dataBar>
      <extLst>
        <ext xmlns:x14="http://schemas.microsoft.com/office/spreadsheetml/2009/9/main" uri="{B025F937-C7B1-47D3-B67F-A62EFF666E3E}">
          <x14:id>{E0616A7D-69FA-094E-B36D-9CA9CAEB614E}</x14:id>
        </ext>
      </extLst>
    </cfRule>
    <cfRule type="dataBar" priority="129">
      <dataBar>
        <cfvo type="min"/>
        <cfvo type="max"/>
        <color rgb="FF638EC6"/>
      </dataBar>
      <extLst>
        <ext xmlns:x14="http://schemas.microsoft.com/office/spreadsheetml/2009/9/main" uri="{B025F937-C7B1-47D3-B67F-A62EFF666E3E}">
          <x14:id>{DB02E587-5889-A24F-B010-F21451B20BC0}</x14:id>
        </ext>
      </extLst>
    </cfRule>
    <cfRule type="dataBar" priority="130">
      <dataBar>
        <cfvo type="percent" val="0"/>
        <cfvo type="percent" val="100"/>
        <color rgb="FF638EC6"/>
      </dataBar>
      <extLst>
        <ext xmlns:x14="http://schemas.microsoft.com/office/spreadsheetml/2009/9/main" uri="{B025F937-C7B1-47D3-B67F-A62EFF666E3E}">
          <x14:id>{227CC1B7-CDA1-DA49-AB50-8A3DEA79D38F}</x14:id>
        </ext>
      </extLst>
    </cfRule>
    <cfRule type="dataBar" priority="131">
      <dataBar>
        <cfvo type="percent" val="0"/>
        <cfvo type="percent" val="100"/>
        <color rgb="FF638EC6"/>
      </dataBar>
      <extLst>
        <ext xmlns:x14="http://schemas.microsoft.com/office/spreadsheetml/2009/9/main" uri="{B025F937-C7B1-47D3-B67F-A62EFF666E3E}">
          <x14:id>{B6F8E179-8137-F842-B743-35E20F0F49B6}</x14:id>
        </ext>
      </extLst>
    </cfRule>
    <cfRule type="dataBar" priority="132">
      <dataBar>
        <cfvo type="min"/>
        <cfvo type="max"/>
        <color rgb="FF638EC6"/>
      </dataBar>
      <extLst>
        <ext xmlns:x14="http://schemas.microsoft.com/office/spreadsheetml/2009/9/main" uri="{B025F937-C7B1-47D3-B67F-A62EFF666E3E}">
          <x14:id>{BB88D3BD-CFDC-614E-99FD-F9353230C9EB}</x14:id>
        </ext>
      </extLst>
    </cfRule>
  </conditionalFormatting>
  <conditionalFormatting sqref="Y5">
    <cfRule type="dataBar" priority="111">
      <dataBar>
        <cfvo type="num" val="0"/>
        <cfvo type="num" val="1"/>
        <color rgb="FF638EC6"/>
      </dataBar>
      <extLst>
        <ext xmlns:x14="http://schemas.microsoft.com/office/spreadsheetml/2009/9/main" uri="{B025F937-C7B1-47D3-B67F-A62EFF666E3E}">
          <x14:id>{6B216BBA-8E65-694B-BAC6-BDAEECDEE723}</x14:id>
        </ext>
      </extLst>
    </cfRule>
    <cfRule type="dataBar" priority="112">
      <dataBar>
        <cfvo type="min"/>
        <cfvo type="max"/>
        <color rgb="FF638EC6"/>
      </dataBar>
      <extLst>
        <ext xmlns:x14="http://schemas.microsoft.com/office/spreadsheetml/2009/9/main" uri="{B025F937-C7B1-47D3-B67F-A62EFF666E3E}">
          <x14:id>{DF307D82-0F41-5942-ADA4-7CDDACA937F9}</x14:id>
        </ext>
      </extLst>
    </cfRule>
    <cfRule type="dataBar" priority="113">
      <dataBar>
        <cfvo type="percent" val="0"/>
        <cfvo type="percent" val="100"/>
        <color rgb="FF638EC6"/>
      </dataBar>
      <extLst>
        <ext xmlns:x14="http://schemas.microsoft.com/office/spreadsheetml/2009/9/main" uri="{B025F937-C7B1-47D3-B67F-A62EFF666E3E}">
          <x14:id>{C7B96A19-73DA-A141-B1F2-40EFD2A36A24}</x14:id>
        </ext>
      </extLst>
    </cfRule>
    <cfRule type="dataBar" priority="114">
      <dataBar>
        <cfvo type="percent" val="0"/>
        <cfvo type="percent" val="100"/>
        <color rgb="FF638EC6"/>
      </dataBar>
      <extLst>
        <ext xmlns:x14="http://schemas.microsoft.com/office/spreadsheetml/2009/9/main" uri="{B025F937-C7B1-47D3-B67F-A62EFF666E3E}">
          <x14:id>{2CAC5900-C3C3-6347-84D7-65F8DD230813}</x14:id>
        </ext>
      </extLst>
    </cfRule>
    <cfRule type="dataBar" priority="115">
      <dataBar>
        <cfvo type="min"/>
        <cfvo type="max"/>
        <color rgb="FF638EC6"/>
      </dataBar>
      <extLst>
        <ext xmlns:x14="http://schemas.microsoft.com/office/spreadsheetml/2009/9/main" uri="{B025F937-C7B1-47D3-B67F-A62EFF666E3E}">
          <x14:id>{CBEA9646-67DB-7A4C-91DA-3A32EE875781}</x14:id>
        </ext>
      </extLst>
    </cfRule>
  </conditionalFormatting>
  <conditionalFormatting sqref="Y6">
    <cfRule type="dataBar" priority="94">
      <dataBar>
        <cfvo type="num" val="0"/>
        <cfvo type="num" val="1"/>
        <color rgb="FF638EC6"/>
      </dataBar>
      <extLst>
        <ext xmlns:x14="http://schemas.microsoft.com/office/spreadsheetml/2009/9/main" uri="{B025F937-C7B1-47D3-B67F-A62EFF666E3E}">
          <x14:id>{D173FC06-6525-8D4F-87AE-C0D3425B68EA}</x14:id>
        </ext>
      </extLst>
    </cfRule>
    <cfRule type="dataBar" priority="95">
      <dataBar>
        <cfvo type="min"/>
        <cfvo type="max"/>
        <color rgb="FF638EC6"/>
      </dataBar>
      <extLst>
        <ext xmlns:x14="http://schemas.microsoft.com/office/spreadsheetml/2009/9/main" uri="{B025F937-C7B1-47D3-B67F-A62EFF666E3E}">
          <x14:id>{DE98C28F-D2D9-D443-AC96-BED64A1DD1B3}</x14:id>
        </ext>
      </extLst>
    </cfRule>
    <cfRule type="dataBar" priority="96">
      <dataBar>
        <cfvo type="percent" val="0"/>
        <cfvo type="percent" val="100"/>
        <color rgb="FF638EC6"/>
      </dataBar>
      <extLst>
        <ext xmlns:x14="http://schemas.microsoft.com/office/spreadsheetml/2009/9/main" uri="{B025F937-C7B1-47D3-B67F-A62EFF666E3E}">
          <x14:id>{18F30964-23A4-9247-A5EE-5568DE1F0808}</x14:id>
        </ext>
      </extLst>
    </cfRule>
    <cfRule type="dataBar" priority="97">
      <dataBar>
        <cfvo type="percent" val="0"/>
        <cfvo type="percent" val="100"/>
        <color rgb="FF638EC6"/>
      </dataBar>
      <extLst>
        <ext xmlns:x14="http://schemas.microsoft.com/office/spreadsheetml/2009/9/main" uri="{B025F937-C7B1-47D3-B67F-A62EFF666E3E}">
          <x14:id>{46AAA00B-7E79-CF46-A545-4CEC4493B8E6}</x14:id>
        </ext>
      </extLst>
    </cfRule>
    <cfRule type="dataBar" priority="98">
      <dataBar>
        <cfvo type="min"/>
        <cfvo type="max"/>
        <color rgb="FF638EC6"/>
      </dataBar>
      <extLst>
        <ext xmlns:x14="http://schemas.microsoft.com/office/spreadsheetml/2009/9/main" uri="{B025F937-C7B1-47D3-B67F-A62EFF666E3E}">
          <x14:id>{984A1CFC-C1D5-694A-8303-B4A560F7250B}</x14:id>
        </ext>
      </extLst>
    </cfRule>
  </conditionalFormatting>
  <conditionalFormatting sqref="Y7">
    <cfRule type="dataBar" priority="77">
      <dataBar>
        <cfvo type="num" val="0"/>
        <cfvo type="num" val="1"/>
        <color rgb="FF638EC6"/>
      </dataBar>
      <extLst>
        <ext xmlns:x14="http://schemas.microsoft.com/office/spreadsheetml/2009/9/main" uri="{B025F937-C7B1-47D3-B67F-A62EFF666E3E}">
          <x14:id>{DE09C5F7-B7A1-6B4E-A1FF-BE3BF8B1D4B3}</x14:id>
        </ext>
      </extLst>
    </cfRule>
    <cfRule type="dataBar" priority="78">
      <dataBar>
        <cfvo type="min"/>
        <cfvo type="max"/>
        <color rgb="FF638EC6"/>
      </dataBar>
      <extLst>
        <ext xmlns:x14="http://schemas.microsoft.com/office/spreadsheetml/2009/9/main" uri="{B025F937-C7B1-47D3-B67F-A62EFF666E3E}">
          <x14:id>{7121AC18-F6C6-C74D-94A7-F052AA1BFE0F}</x14:id>
        </ext>
      </extLst>
    </cfRule>
    <cfRule type="dataBar" priority="79">
      <dataBar>
        <cfvo type="percent" val="0"/>
        <cfvo type="percent" val="100"/>
        <color rgb="FF638EC6"/>
      </dataBar>
      <extLst>
        <ext xmlns:x14="http://schemas.microsoft.com/office/spreadsheetml/2009/9/main" uri="{B025F937-C7B1-47D3-B67F-A62EFF666E3E}">
          <x14:id>{DA2E673F-911C-9048-9179-0762C07F64D3}</x14:id>
        </ext>
      </extLst>
    </cfRule>
    <cfRule type="dataBar" priority="80">
      <dataBar>
        <cfvo type="percent" val="0"/>
        <cfvo type="percent" val="100"/>
        <color rgb="FF638EC6"/>
      </dataBar>
      <extLst>
        <ext xmlns:x14="http://schemas.microsoft.com/office/spreadsheetml/2009/9/main" uri="{B025F937-C7B1-47D3-B67F-A62EFF666E3E}">
          <x14:id>{5358BAA6-7448-024D-B18F-D6F376D82494}</x14:id>
        </ext>
      </extLst>
    </cfRule>
    <cfRule type="dataBar" priority="81">
      <dataBar>
        <cfvo type="min"/>
        <cfvo type="max"/>
        <color rgb="FF638EC6"/>
      </dataBar>
      <extLst>
        <ext xmlns:x14="http://schemas.microsoft.com/office/spreadsheetml/2009/9/main" uri="{B025F937-C7B1-47D3-B67F-A62EFF666E3E}">
          <x14:id>{4CCB9DD6-A95B-6445-B4F0-AB63C9D75908}</x14:id>
        </ext>
      </extLst>
    </cfRule>
  </conditionalFormatting>
  <conditionalFormatting sqref="Y8">
    <cfRule type="dataBar" priority="60">
      <dataBar>
        <cfvo type="num" val="0"/>
        <cfvo type="num" val="1"/>
        <color rgb="FF638EC6"/>
      </dataBar>
      <extLst>
        <ext xmlns:x14="http://schemas.microsoft.com/office/spreadsheetml/2009/9/main" uri="{B025F937-C7B1-47D3-B67F-A62EFF666E3E}">
          <x14:id>{F99934C7-475E-3644-91BB-BF9409DDD83E}</x14:id>
        </ext>
      </extLst>
    </cfRule>
    <cfRule type="dataBar" priority="61">
      <dataBar>
        <cfvo type="min"/>
        <cfvo type="max"/>
        <color rgb="FF638EC6"/>
      </dataBar>
      <extLst>
        <ext xmlns:x14="http://schemas.microsoft.com/office/spreadsheetml/2009/9/main" uri="{B025F937-C7B1-47D3-B67F-A62EFF666E3E}">
          <x14:id>{450296D9-FEE4-6C4A-9795-FCE5BF0A66A6}</x14:id>
        </ext>
      </extLst>
    </cfRule>
    <cfRule type="dataBar" priority="62">
      <dataBar>
        <cfvo type="percent" val="0"/>
        <cfvo type="percent" val="100"/>
        <color rgb="FF638EC6"/>
      </dataBar>
      <extLst>
        <ext xmlns:x14="http://schemas.microsoft.com/office/spreadsheetml/2009/9/main" uri="{B025F937-C7B1-47D3-B67F-A62EFF666E3E}">
          <x14:id>{8964F4A9-57BF-674F-A76B-A686EB605E7A}</x14:id>
        </ext>
      </extLst>
    </cfRule>
    <cfRule type="dataBar" priority="63">
      <dataBar>
        <cfvo type="percent" val="0"/>
        <cfvo type="percent" val="100"/>
        <color rgb="FF638EC6"/>
      </dataBar>
      <extLst>
        <ext xmlns:x14="http://schemas.microsoft.com/office/spreadsheetml/2009/9/main" uri="{B025F937-C7B1-47D3-B67F-A62EFF666E3E}">
          <x14:id>{573A12FB-B24E-4841-A0DB-E0714E536FC4}</x14:id>
        </ext>
      </extLst>
    </cfRule>
    <cfRule type="dataBar" priority="64">
      <dataBar>
        <cfvo type="min"/>
        <cfvo type="max"/>
        <color rgb="FF638EC6"/>
      </dataBar>
      <extLst>
        <ext xmlns:x14="http://schemas.microsoft.com/office/spreadsheetml/2009/9/main" uri="{B025F937-C7B1-47D3-B67F-A62EFF666E3E}">
          <x14:id>{FD6C9720-4E83-9D4C-923A-45F0C46E7221}</x14:id>
        </ext>
      </extLst>
    </cfRule>
  </conditionalFormatting>
  <conditionalFormatting sqref="Y9">
    <cfRule type="dataBar" priority="43">
      <dataBar>
        <cfvo type="num" val="0"/>
        <cfvo type="num" val="1"/>
        <color rgb="FF638EC6"/>
      </dataBar>
      <extLst>
        <ext xmlns:x14="http://schemas.microsoft.com/office/spreadsheetml/2009/9/main" uri="{B025F937-C7B1-47D3-B67F-A62EFF666E3E}">
          <x14:id>{A651464F-F6DF-4543-A656-C53294E1B26F}</x14:id>
        </ext>
      </extLst>
    </cfRule>
    <cfRule type="dataBar" priority="44">
      <dataBar>
        <cfvo type="min"/>
        <cfvo type="max"/>
        <color rgb="FF638EC6"/>
      </dataBar>
      <extLst>
        <ext xmlns:x14="http://schemas.microsoft.com/office/spreadsheetml/2009/9/main" uri="{B025F937-C7B1-47D3-B67F-A62EFF666E3E}">
          <x14:id>{355DF61C-3F33-EC4C-B8BC-224C93F20AD7}</x14:id>
        </ext>
      </extLst>
    </cfRule>
    <cfRule type="dataBar" priority="45">
      <dataBar>
        <cfvo type="percent" val="0"/>
        <cfvo type="percent" val="100"/>
        <color rgb="FF638EC6"/>
      </dataBar>
      <extLst>
        <ext xmlns:x14="http://schemas.microsoft.com/office/spreadsheetml/2009/9/main" uri="{B025F937-C7B1-47D3-B67F-A62EFF666E3E}">
          <x14:id>{D70FD225-7A8C-1A46-BA24-FADCA3FEFA04}</x14:id>
        </ext>
      </extLst>
    </cfRule>
    <cfRule type="dataBar" priority="46">
      <dataBar>
        <cfvo type="percent" val="0"/>
        <cfvo type="percent" val="100"/>
        <color rgb="FF638EC6"/>
      </dataBar>
      <extLst>
        <ext xmlns:x14="http://schemas.microsoft.com/office/spreadsheetml/2009/9/main" uri="{B025F937-C7B1-47D3-B67F-A62EFF666E3E}">
          <x14:id>{777BB27C-F4C8-ED40-9D8B-573BF34C6B5B}</x14:id>
        </ext>
      </extLst>
    </cfRule>
    <cfRule type="dataBar" priority="47">
      <dataBar>
        <cfvo type="min"/>
        <cfvo type="max"/>
        <color rgb="FF638EC6"/>
      </dataBar>
      <extLst>
        <ext xmlns:x14="http://schemas.microsoft.com/office/spreadsheetml/2009/9/main" uri="{B025F937-C7B1-47D3-B67F-A62EFF666E3E}">
          <x14:id>{E99F807B-B609-DD41-B45F-8769DBC679E8}</x14:id>
        </ext>
      </extLst>
    </cfRule>
  </conditionalFormatting>
  <conditionalFormatting sqref="Y10">
    <cfRule type="dataBar" priority="31">
      <dataBar>
        <cfvo type="num" val="0"/>
        <cfvo type="num" val="1"/>
        <color rgb="FF638EC6"/>
      </dataBar>
      <extLst>
        <ext xmlns:x14="http://schemas.microsoft.com/office/spreadsheetml/2009/9/main" uri="{B025F937-C7B1-47D3-B67F-A62EFF666E3E}">
          <x14:id>{80426FDE-DF75-E54D-A6D1-1B6B5E5C0D3B}</x14:id>
        </ext>
      </extLst>
    </cfRule>
    <cfRule type="dataBar" priority="32">
      <dataBar>
        <cfvo type="min"/>
        <cfvo type="max"/>
        <color rgb="FF638EC6"/>
      </dataBar>
      <extLst>
        <ext xmlns:x14="http://schemas.microsoft.com/office/spreadsheetml/2009/9/main" uri="{B025F937-C7B1-47D3-B67F-A62EFF666E3E}">
          <x14:id>{D870D4CB-623B-D444-85DE-8BB0E295BEDF}</x14:id>
        </ext>
      </extLst>
    </cfRule>
    <cfRule type="dataBar" priority="33">
      <dataBar>
        <cfvo type="percent" val="0"/>
        <cfvo type="percent" val="100"/>
        <color rgb="FF638EC6"/>
      </dataBar>
      <extLst>
        <ext xmlns:x14="http://schemas.microsoft.com/office/spreadsheetml/2009/9/main" uri="{B025F937-C7B1-47D3-B67F-A62EFF666E3E}">
          <x14:id>{D153284F-C519-BF4D-81D8-CB8413DF041E}</x14:id>
        </ext>
      </extLst>
    </cfRule>
    <cfRule type="dataBar" priority="34">
      <dataBar>
        <cfvo type="percent" val="0"/>
        <cfvo type="percent" val="100"/>
        <color rgb="FF638EC6"/>
      </dataBar>
      <extLst>
        <ext xmlns:x14="http://schemas.microsoft.com/office/spreadsheetml/2009/9/main" uri="{B025F937-C7B1-47D3-B67F-A62EFF666E3E}">
          <x14:id>{C378349C-ABFD-8A4F-879F-DB42BE42D17C}</x14:id>
        </ext>
      </extLst>
    </cfRule>
    <cfRule type="dataBar" priority="35">
      <dataBar>
        <cfvo type="min"/>
        <cfvo type="max"/>
        <color rgb="FF638EC6"/>
      </dataBar>
      <extLst>
        <ext xmlns:x14="http://schemas.microsoft.com/office/spreadsheetml/2009/9/main" uri="{B025F937-C7B1-47D3-B67F-A62EFF666E3E}">
          <x14:id>{34B2A578-22AD-8B40-AADE-CF877EE68B7D}</x14:id>
        </ext>
      </extLst>
    </cfRule>
  </conditionalFormatting>
  <conditionalFormatting sqref="Y11">
    <cfRule type="dataBar" priority="14">
      <dataBar>
        <cfvo type="num" val="0"/>
        <cfvo type="num" val="1"/>
        <color rgb="FF638EC6"/>
      </dataBar>
      <extLst>
        <ext xmlns:x14="http://schemas.microsoft.com/office/spreadsheetml/2009/9/main" uri="{B025F937-C7B1-47D3-B67F-A62EFF666E3E}">
          <x14:id>{053440F7-92E6-0249-AEF4-195D6A07598A}</x14:id>
        </ext>
      </extLst>
    </cfRule>
    <cfRule type="dataBar" priority="15">
      <dataBar>
        <cfvo type="min"/>
        <cfvo type="max"/>
        <color rgb="FF638EC6"/>
      </dataBar>
      <extLst>
        <ext xmlns:x14="http://schemas.microsoft.com/office/spreadsheetml/2009/9/main" uri="{B025F937-C7B1-47D3-B67F-A62EFF666E3E}">
          <x14:id>{E56789F7-63D2-D341-9037-CBCE76465554}</x14:id>
        </ext>
      </extLst>
    </cfRule>
    <cfRule type="dataBar" priority="16">
      <dataBar>
        <cfvo type="percent" val="0"/>
        <cfvo type="percent" val="100"/>
        <color rgb="FF638EC6"/>
      </dataBar>
      <extLst>
        <ext xmlns:x14="http://schemas.microsoft.com/office/spreadsheetml/2009/9/main" uri="{B025F937-C7B1-47D3-B67F-A62EFF666E3E}">
          <x14:id>{7D26AE9C-1C89-4F42-84CA-53A2B0F09C39}</x14:id>
        </ext>
      </extLst>
    </cfRule>
    <cfRule type="dataBar" priority="17">
      <dataBar>
        <cfvo type="percent" val="0"/>
        <cfvo type="percent" val="100"/>
        <color rgb="FF638EC6"/>
      </dataBar>
      <extLst>
        <ext xmlns:x14="http://schemas.microsoft.com/office/spreadsheetml/2009/9/main" uri="{B025F937-C7B1-47D3-B67F-A62EFF666E3E}">
          <x14:id>{B8974216-F202-9746-B49B-C5DF51D825E1}</x14:id>
        </ext>
      </extLst>
    </cfRule>
    <cfRule type="dataBar" priority="18">
      <dataBar>
        <cfvo type="min"/>
        <cfvo type="max"/>
        <color rgb="FF638EC6"/>
      </dataBar>
      <extLst>
        <ext xmlns:x14="http://schemas.microsoft.com/office/spreadsheetml/2009/9/main" uri="{B025F937-C7B1-47D3-B67F-A62EFF666E3E}">
          <x14:id>{E4903430-5374-6D47-AAE3-9EDA982D23A7}</x14:id>
        </ext>
      </extLst>
    </cfRule>
  </conditionalFormatting>
  <conditionalFormatting sqref="Z3">
    <cfRule type="dataBar" priority="145">
      <dataBar>
        <cfvo type="num" val="0"/>
        <cfvo type="num" val="1"/>
        <color rgb="FF638EC6"/>
      </dataBar>
      <extLst>
        <ext xmlns:x14="http://schemas.microsoft.com/office/spreadsheetml/2009/9/main" uri="{B025F937-C7B1-47D3-B67F-A62EFF666E3E}">
          <x14:id>{636BF9E7-9470-8440-8A1C-3D519E5507AC}</x14:id>
        </ext>
      </extLst>
    </cfRule>
    <cfRule type="dataBar" priority="146">
      <dataBar>
        <cfvo type="min"/>
        <cfvo type="max"/>
        <color rgb="FF638EC6"/>
      </dataBar>
      <extLst>
        <ext xmlns:x14="http://schemas.microsoft.com/office/spreadsheetml/2009/9/main" uri="{B025F937-C7B1-47D3-B67F-A62EFF666E3E}">
          <x14:id>{B2FE17B3-1BCC-E44A-9E92-01E14D849558}</x14:id>
        </ext>
      </extLst>
    </cfRule>
    <cfRule type="dataBar" priority="147">
      <dataBar>
        <cfvo type="percent" val="0"/>
        <cfvo type="percent" val="100"/>
        <color rgb="FF638EC6"/>
      </dataBar>
      <extLst>
        <ext xmlns:x14="http://schemas.microsoft.com/office/spreadsheetml/2009/9/main" uri="{B025F937-C7B1-47D3-B67F-A62EFF666E3E}">
          <x14:id>{F61AD813-D933-E94B-9D0E-AC96593F0DCD}</x14:id>
        </ext>
      </extLst>
    </cfRule>
    <cfRule type="dataBar" priority="148">
      <dataBar>
        <cfvo type="percent" val="0"/>
        <cfvo type="percent" val="100"/>
        <color rgb="FF638EC6"/>
      </dataBar>
      <extLst>
        <ext xmlns:x14="http://schemas.microsoft.com/office/spreadsheetml/2009/9/main" uri="{B025F937-C7B1-47D3-B67F-A62EFF666E3E}">
          <x14:id>{7A5194DA-F382-2C47-A09D-D6994FAC071C}</x14:id>
        </ext>
      </extLst>
    </cfRule>
    <cfRule type="dataBar" priority="149">
      <dataBar>
        <cfvo type="min"/>
        <cfvo type="max"/>
        <color rgb="FF638EC6"/>
      </dataBar>
      <extLst>
        <ext xmlns:x14="http://schemas.microsoft.com/office/spreadsheetml/2009/9/main" uri="{B025F937-C7B1-47D3-B67F-A62EFF666E3E}">
          <x14:id>{0D4E0DA4-0087-4246-BAFB-A1DFB8AA5948}</x14:id>
        </ext>
      </extLst>
    </cfRule>
  </conditionalFormatting>
  <conditionalFormatting sqref="Z4">
    <cfRule type="dataBar" priority="133">
      <dataBar>
        <cfvo type="num" val="0"/>
        <cfvo type="num" val="1"/>
        <color rgb="FF638EC6"/>
      </dataBar>
      <extLst>
        <ext xmlns:x14="http://schemas.microsoft.com/office/spreadsheetml/2009/9/main" uri="{B025F937-C7B1-47D3-B67F-A62EFF666E3E}">
          <x14:id>{0A232DE4-4356-DB4C-B71B-EE3C22A472A4}</x14:id>
        </ext>
      </extLst>
    </cfRule>
    <cfRule type="dataBar" priority="134">
      <dataBar>
        <cfvo type="min"/>
        <cfvo type="max"/>
        <color rgb="FF638EC6"/>
      </dataBar>
      <extLst>
        <ext xmlns:x14="http://schemas.microsoft.com/office/spreadsheetml/2009/9/main" uri="{B025F937-C7B1-47D3-B67F-A62EFF666E3E}">
          <x14:id>{B829EF09-8496-D64A-B72D-1122724FA028}</x14:id>
        </ext>
      </extLst>
    </cfRule>
    <cfRule type="dataBar" priority="135">
      <dataBar>
        <cfvo type="percent" val="0"/>
        <cfvo type="percent" val="100"/>
        <color rgb="FF638EC6"/>
      </dataBar>
      <extLst>
        <ext xmlns:x14="http://schemas.microsoft.com/office/spreadsheetml/2009/9/main" uri="{B025F937-C7B1-47D3-B67F-A62EFF666E3E}">
          <x14:id>{7E4F4D20-51F6-924B-81F5-126579B37287}</x14:id>
        </ext>
      </extLst>
    </cfRule>
    <cfRule type="dataBar" priority="136">
      <dataBar>
        <cfvo type="percent" val="0"/>
        <cfvo type="percent" val="100"/>
        <color rgb="FF638EC6"/>
      </dataBar>
      <extLst>
        <ext xmlns:x14="http://schemas.microsoft.com/office/spreadsheetml/2009/9/main" uri="{B025F937-C7B1-47D3-B67F-A62EFF666E3E}">
          <x14:id>{342A15AA-D517-DB42-9C64-EBED5F336676}</x14:id>
        </ext>
      </extLst>
    </cfRule>
    <cfRule type="dataBar" priority="137">
      <dataBar>
        <cfvo type="min"/>
        <cfvo type="max"/>
        <color rgb="FF638EC6"/>
      </dataBar>
      <extLst>
        <ext xmlns:x14="http://schemas.microsoft.com/office/spreadsheetml/2009/9/main" uri="{B025F937-C7B1-47D3-B67F-A62EFF666E3E}">
          <x14:id>{E9929123-04E0-6E46-A0F5-7257844CB58B}</x14:id>
        </ext>
      </extLst>
    </cfRule>
  </conditionalFormatting>
  <conditionalFormatting sqref="Z5">
    <cfRule type="dataBar" priority="116">
      <dataBar>
        <cfvo type="num" val="0"/>
        <cfvo type="num" val="1"/>
        <color rgb="FF638EC6"/>
      </dataBar>
      <extLst>
        <ext xmlns:x14="http://schemas.microsoft.com/office/spreadsheetml/2009/9/main" uri="{B025F937-C7B1-47D3-B67F-A62EFF666E3E}">
          <x14:id>{4D754C30-CC17-CE4F-9314-6B2C97E238B2}</x14:id>
        </ext>
      </extLst>
    </cfRule>
    <cfRule type="dataBar" priority="117">
      <dataBar>
        <cfvo type="min"/>
        <cfvo type="max"/>
        <color rgb="FF638EC6"/>
      </dataBar>
      <extLst>
        <ext xmlns:x14="http://schemas.microsoft.com/office/spreadsheetml/2009/9/main" uri="{B025F937-C7B1-47D3-B67F-A62EFF666E3E}">
          <x14:id>{17BFC57E-A3C7-EC4D-89C9-CB80D1E87934}</x14:id>
        </ext>
      </extLst>
    </cfRule>
    <cfRule type="dataBar" priority="118">
      <dataBar>
        <cfvo type="percent" val="0"/>
        <cfvo type="percent" val="100"/>
        <color rgb="FF638EC6"/>
      </dataBar>
      <extLst>
        <ext xmlns:x14="http://schemas.microsoft.com/office/spreadsheetml/2009/9/main" uri="{B025F937-C7B1-47D3-B67F-A62EFF666E3E}">
          <x14:id>{0ABF83E3-A855-4C48-86BF-A13E6EF4B283}</x14:id>
        </ext>
      </extLst>
    </cfRule>
    <cfRule type="dataBar" priority="119">
      <dataBar>
        <cfvo type="percent" val="0"/>
        <cfvo type="percent" val="100"/>
        <color rgb="FF638EC6"/>
      </dataBar>
      <extLst>
        <ext xmlns:x14="http://schemas.microsoft.com/office/spreadsheetml/2009/9/main" uri="{B025F937-C7B1-47D3-B67F-A62EFF666E3E}">
          <x14:id>{AA8D4161-B80F-8F48-8132-4BEF419FAFA8}</x14:id>
        </ext>
      </extLst>
    </cfRule>
    <cfRule type="dataBar" priority="120">
      <dataBar>
        <cfvo type="min"/>
        <cfvo type="max"/>
        <color rgb="FF638EC6"/>
      </dataBar>
      <extLst>
        <ext xmlns:x14="http://schemas.microsoft.com/office/spreadsheetml/2009/9/main" uri="{B025F937-C7B1-47D3-B67F-A62EFF666E3E}">
          <x14:id>{587AF66E-34C1-BA4E-B586-A997F66EED5F}</x14:id>
        </ext>
      </extLst>
    </cfRule>
  </conditionalFormatting>
  <conditionalFormatting sqref="Z6">
    <cfRule type="dataBar" priority="99">
      <dataBar>
        <cfvo type="num" val="0"/>
        <cfvo type="num" val="1"/>
        <color rgb="FF638EC6"/>
      </dataBar>
      <extLst>
        <ext xmlns:x14="http://schemas.microsoft.com/office/spreadsheetml/2009/9/main" uri="{B025F937-C7B1-47D3-B67F-A62EFF666E3E}">
          <x14:id>{666A5DA9-CB58-6546-9531-BCCA6B6559ED}</x14:id>
        </ext>
      </extLst>
    </cfRule>
    <cfRule type="dataBar" priority="100">
      <dataBar>
        <cfvo type="min"/>
        <cfvo type="max"/>
        <color rgb="FF638EC6"/>
      </dataBar>
      <extLst>
        <ext xmlns:x14="http://schemas.microsoft.com/office/spreadsheetml/2009/9/main" uri="{B025F937-C7B1-47D3-B67F-A62EFF666E3E}">
          <x14:id>{A09BEBE8-1DC0-D349-933C-C0321878A4A4}</x14:id>
        </ext>
      </extLst>
    </cfRule>
    <cfRule type="dataBar" priority="101">
      <dataBar>
        <cfvo type="percent" val="0"/>
        <cfvo type="percent" val="100"/>
        <color rgb="FF638EC6"/>
      </dataBar>
      <extLst>
        <ext xmlns:x14="http://schemas.microsoft.com/office/spreadsheetml/2009/9/main" uri="{B025F937-C7B1-47D3-B67F-A62EFF666E3E}">
          <x14:id>{BBF4B705-F686-0241-BA02-B1BD74CBE158}</x14:id>
        </ext>
      </extLst>
    </cfRule>
    <cfRule type="dataBar" priority="102">
      <dataBar>
        <cfvo type="percent" val="0"/>
        <cfvo type="percent" val="100"/>
        <color rgb="FF638EC6"/>
      </dataBar>
      <extLst>
        <ext xmlns:x14="http://schemas.microsoft.com/office/spreadsheetml/2009/9/main" uri="{B025F937-C7B1-47D3-B67F-A62EFF666E3E}">
          <x14:id>{D7604CB0-D598-CC47-9BCA-FD4E5E0C5023}</x14:id>
        </ext>
      </extLst>
    </cfRule>
    <cfRule type="dataBar" priority="103">
      <dataBar>
        <cfvo type="min"/>
        <cfvo type="max"/>
        <color rgb="FF638EC6"/>
      </dataBar>
      <extLst>
        <ext xmlns:x14="http://schemas.microsoft.com/office/spreadsheetml/2009/9/main" uri="{B025F937-C7B1-47D3-B67F-A62EFF666E3E}">
          <x14:id>{BFB02726-EDD0-E24D-9DE8-397155DA012F}</x14:id>
        </ext>
      </extLst>
    </cfRule>
  </conditionalFormatting>
  <conditionalFormatting sqref="Z7">
    <cfRule type="dataBar" priority="82">
      <dataBar>
        <cfvo type="num" val="0"/>
        <cfvo type="num" val="1"/>
        <color rgb="FF638EC6"/>
      </dataBar>
      <extLst>
        <ext xmlns:x14="http://schemas.microsoft.com/office/spreadsheetml/2009/9/main" uri="{B025F937-C7B1-47D3-B67F-A62EFF666E3E}">
          <x14:id>{CDA61B79-5F39-6046-9924-9AECFF2C4514}</x14:id>
        </ext>
      </extLst>
    </cfRule>
    <cfRule type="dataBar" priority="83">
      <dataBar>
        <cfvo type="min"/>
        <cfvo type="max"/>
        <color rgb="FF638EC6"/>
      </dataBar>
      <extLst>
        <ext xmlns:x14="http://schemas.microsoft.com/office/spreadsheetml/2009/9/main" uri="{B025F937-C7B1-47D3-B67F-A62EFF666E3E}">
          <x14:id>{10A5679C-7CE8-454D-B103-FB11F736A479}</x14:id>
        </ext>
      </extLst>
    </cfRule>
    <cfRule type="dataBar" priority="84">
      <dataBar>
        <cfvo type="percent" val="0"/>
        <cfvo type="percent" val="100"/>
        <color rgb="FF638EC6"/>
      </dataBar>
      <extLst>
        <ext xmlns:x14="http://schemas.microsoft.com/office/spreadsheetml/2009/9/main" uri="{B025F937-C7B1-47D3-B67F-A62EFF666E3E}">
          <x14:id>{13AF2DBC-FFDB-0F49-A0C9-EA16F90B34DE}</x14:id>
        </ext>
      </extLst>
    </cfRule>
    <cfRule type="dataBar" priority="85">
      <dataBar>
        <cfvo type="percent" val="0"/>
        <cfvo type="percent" val="100"/>
        <color rgb="FF638EC6"/>
      </dataBar>
      <extLst>
        <ext xmlns:x14="http://schemas.microsoft.com/office/spreadsheetml/2009/9/main" uri="{B025F937-C7B1-47D3-B67F-A62EFF666E3E}">
          <x14:id>{FC3570B0-E2A3-D849-BDF5-5D034653D7B5}</x14:id>
        </ext>
      </extLst>
    </cfRule>
    <cfRule type="dataBar" priority="86">
      <dataBar>
        <cfvo type="min"/>
        <cfvo type="max"/>
        <color rgb="FF638EC6"/>
      </dataBar>
      <extLst>
        <ext xmlns:x14="http://schemas.microsoft.com/office/spreadsheetml/2009/9/main" uri="{B025F937-C7B1-47D3-B67F-A62EFF666E3E}">
          <x14:id>{42AA10EB-2806-814D-BEB8-9912092E7929}</x14:id>
        </ext>
      </extLst>
    </cfRule>
  </conditionalFormatting>
  <conditionalFormatting sqref="Z8">
    <cfRule type="dataBar" priority="65">
      <dataBar>
        <cfvo type="num" val="0"/>
        <cfvo type="num" val="1"/>
        <color rgb="FF638EC6"/>
      </dataBar>
      <extLst>
        <ext xmlns:x14="http://schemas.microsoft.com/office/spreadsheetml/2009/9/main" uri="{B025F937-C7B1-47D3-B67F-A62EFF666E3E}">
          <x14:id>{7D4156C9-9B9D-6648-A75B-FDC85B038983}</x14:id>
        </ext>
      </extLst>
    </cfRule>
    <cfRule type="dataBar" priority="66">
      <dataBar>
        <cfvo type="min"/>
        <cfvo type="max"/>
        <color rgb="FF638EC6"/>
      </dataBar>
      <extLst>
        <ext xmlns:x14="http://schemas.microsoft.com/office/spreadsheetml/2009/9/main" uri="{B025F937-C7B1-47D3-B67F-A62EFF666E3E}">
          <x14:id>{2E8881AB-531A-5247-8ABD-AFC88AE9941F}</x14:id>
        </ext>
      </extLst>
    </cfRule>
    <cfRule type="dataBar" priority="67">
      <dataBar>
        <cfvo type="percent" val="0"/>
        <cfvo type="percent" val="100"/>
        <color rgb="FF638EC6"/>
      </dataBar>
      <extLst>
        <ext xmlns:x14="http://schemas.microsoft.com/office/spreadsheetml/2009/9/main" uri="{B025F937-C7B1-47D3-B67F-A62EFF666E3E}">
          <x14:id>{35BF6AD4-98C8-ED4A-B57F-667D93A09603}</x14:id>
        </ext>
      </extLst>
    </cfRule>
    <cfRule type="dataBar" priority="68">
      <dataBar>
        <cfvo type="percent" val="0"/>
        <cfvo type="percent" val="100"/>
        <color rgb="FF638EC6"/>
      </dataBar>
      <extLst>
        <ext xmlns:x14="http://schemas.microsoft.com/office/spreadsheetml/2009/9/main" uri="{B025F937-C7B1-47D3-B67F-A62EFF666E3E}">
          <x14:id>{F91EB5BD-CF2F-A74B-95B7-22AF32D628C9}</x14:id>
        </ext>
      </extLst>
    </cfRule>
    <cfRule type="dataBar" priority="69">
      <dataBar>
        <cfvo type="min"/>
        <cfvo type="max"/>
        <color rgb="FF638EC6"/>
      </dataBar>
      <extLst>
        <ext xmlns:x14="http://schemas.microsoft.com/office/spreadsheetml/2009/9/main" uri="{B025F937-C7B1-47D3-B67F-A62EFF666E3E}">
          <x14:id>{F30A7B0A-2912-B645-92FF-345FA31964F1}</x14:id>
        </ext>
      </extLst>
    </cfRule>
  </conditionalFormatting>
  <conditionalFormatting sqref="Z9">
    <cfRule type="dataBar" priority="48">
      <dataBar>
        <cfvo type="num" val="0"/>
        <cfvo type="num" val="1"/>
        <color rgb="FF638EC6"/>
      </dataBar>
      <extLst>
        <ext xmlns:x14="http://schemas.microsoft.com/office/spreadsheetml/2009/9/main" uri="{B025F937-C7B1-47D3-B67F-A62EFF666E3E}">
          <x14:id>{8FDB34F0-F06D-B446-AB57-C0EE5F57C79F}</x14:id>
        </ext>
      </extLst>
    </cfRule>
    <cfRule type="dataBar" priority="49">
      <dataBar>
        <cfvo type="min"/>
        <cfvo type="max"/>
        <color rgb="FF638EC6"/>
      </dataBar>
      <extLst>
        <ext xmlns:x14="http://schemas.microsoft.com/office/spreadsheetml/2009/9/main" uri="{B025F937-C7B1-47D3-B67F-A62EFF666E3E}">
          <x14:id>{0B471E6A-0094-2E4B-BB16-EDD931A86883}</x14:id>
        </ext>
      </extLst>
    </cfRule>
    <cfRule type="dataBar" priority="50">
      <dataBar>
        <cfvo type="percent" val="0"/>
        <cfvo type="percent" val="100"/>
        <color rgb="FF638EC6"/>
      </dataBar>
      <extLst>
        <ext xmlns:x14="http://schemas.microsoft.com/office/spreadsheetml/2009/9/main" uri="{B025F937-C7B1-47D3-B67F-A62EFF666E3E}">
          <x14:id>{9C043BA9-1AD3-E247-8FF2-10E22ECC86F8}</x14:id>
        </ext>
      </extLst>
    </cfRule>
    <cfRule type="dataBar" priority="51">
      <dataBar>
        <cfvo type="percent" val="0"/>
        <cfvo type="percent" val="100"/>
        <color rgb="FF638EC6"/>
      </dataBar>
      <extLst>
        <ext xmlns:x14="http://schemas.microsoft.com/office/spreadsheetml/2009/9/main" uri="{B025F937-C7B1-47D3-B67F-A62EFF666E3E}">
          <x14:id>{6B2EADB4-2831-8442-8F6E-19B1671B99F3}</x14:id>
        </ext>
      </extLst>
    </cfRule>
    <cfRule type="dataBar" priority="52">
      <dataBar>
        <cfvo type="min"/>
        <cfvo type="max"/>
        <color rgb="FF638EC6"/>
      </dataBar>
      <extLst>
        <ext xmlns:x14="http://schemas.microsoft.com/office/spreadsheetml/2009/9/main" uri="{B025F937-C7B1-47D3-B67F-A62EFF666E3E}">
          <x14:id>{87FCF36B-6520-9F46-A6AF-0D3817C12695}</x14:id>
        </ext>
      </extLst>
    </cfRule>
  </conditionalFormatting>
  <conditionalFormatting sqref="Z10">
    <cfRule type="dataBar" priority="26">
      <dataBar>
        <cfvo type="num" val="0"/>
        <cfvo type="num" val="1"/>
        <color rgb="FF638EC6"/>
      </dataBar>
      <extLst>
        <ext xmlns:x14="http://schemas.microsoft.com/office/spreadsheetml/2009/9/main" uri="{B025F937-C7B1-47D3-B67F-A62EFF666E3E}">
          <x14:id>{F1404A2C-475B-3442-89BD-1F53F3E4803E}</x14:id>
        </ext>
      </extLst>
    </cfRule>
    <cfRule type="dataBar" priority="27">
      <dataBar>
        <cfvo type="min"/>
        <cfvo type="max"/>
        <color rgb="FF638EC6"/>
      </dataBar>
      <extLst>
        <ext xmlns:x14="http://schemas.microsoft.com/office/spreadsheetml/2009/9/main" uri="{B025F937-C7B1-47D3-B67F-A62EFF666E3E}">
          <x14:id>{0F6F817B-5E2A-D840-8E9A-7134CFB0D999}</x14:id>
        </ext>
      </extLst>
    </cfRule>
    <cfRule type="dataBar" priority="28">
      <dataBar>
        <cfvo type="percent" val="0"/>
        <cfvo type="percent" val="100"/>
        <color rgb="FF638EC6"/>
      </dataBar>
      <extLst>
        <ext xmlns:x14="http://schemas.microsoft.com/office/spreadsheetml/2009/9/main" uri="{B025F937-C7B1-47D3-B67F-A62EFF666E3E}">
          <x14:id>{17F8291D-DA29-6943-B7B2-C34E1C3FF47B}</x14:id>
        </ext>
      </extLst>
    </cfRule>
    <cfRule type="dataBar" priority="29">
      <dataBar>
        <cfvo type="percent" val="0"/>
        <cfvo type="percent" val="100"/>
        <color rgb="FF638EC6"/>
      </dataBar>
      <extLst>
        <ext xmlns:x14="http://schemas.microsoft.com/office/spreadsheetml/2009/9/main" uri="{B025F937-C7B1-47D3-B67F-A62EFF666E3E}">
          <x14:id>{BCF6328B-E721-F14D-88D0-FB5BB1D0A51D}</x14:id>
        </ext>
      </extLst>
    </cfRule>
    <cfRule type="dataBar" priority="30">
      <dataBar>
        <cfvo type="min"/>
        <cfvo type="max"/>
        <color rgb="FF638EC6"/>
      </dataBar>
      <extLst>
        <ext xmlns:x14="http://schemas.microsoft.com/office/spreadsheetml/2009/9/main" uri="{B025F937-C7B1-47D3-B67F-A62EFF666E3E}">
          <x14:id>{0DBC3980-8BB8-9245-BEA0-7A3BF838AA8F}</x14:id>
        </ext>
      </extLst>
    </cfRule>
  </conditionalFormatting>
  <conditionalFormatting sqref="Z11">
    <cfRule type="dataBar" priority="9">
      <dataBar>
        <cfvo type="num" val="0"/>
        <cfvo type="num" val="1"/>
        <color rgb="FF638EC6"/>
      </dataBar>
      <extLst>
        <ext xmlns:x14="http://schemas.microsoft.com/office/spreadsheetml/2009/9/main" uri="{B025F937-C7B1-47D3-B67F-A62EFF666E3E}">
          <x14:id>{9CC7972D-90CA-6547-8C9A-87B5785664B3}</x14:id>
        </ext>
      </extLst>
    </cfRule>
    <cfRule type="dataBar" priority="10">
      <dataBar>
        <cfvo type="min"/>
        <cfvo type="max"/>
        <color rgb="FF638EC6"/>
      </dataBar>
      <extLst>
        <ext xmlns:x14="http://schemas.microsoft.com/office/spreadsheetml/2009/9/main" uri="{B025F937-C7B1-47D3-B67F-A62EFF666E3E}">
          <x14:id>{4742C7F4-08DC-DB41-A4D8-008DE4C23249}</x14:id>
        </ext>
      </extLst>
    </cfRule>
    <cfRule type="dataBar" priority="11">
      <dataBar>
        <cfvo type="percent" val="0"/>
        <cfvo type="percent" val="100"/>
        <color rgb="FF638EC6"/>
      </dataBar>
      <extLst>
        <ext xmlns:x14="http://schemas.microsoft.com/office/spreadsheetml/2009/9/main" uri="{B025F937-C7B1-47D3-B67F-A62EFF666E3E}">
          <x14:id>{3A3AD5CD-0D08-EB46-A54B-A721875603C8}</x14:id>
        </ext>
      </extLst>
    </cfRule>
    <cfRule type="dataBar" priority="12">
      <dataBar>
        <cfvo type="percent" val="0"/>
        <cfvo type="percent" val="100"/>
        <color rgb="FF638EC6"/>
      </dataBar>
      <extLst>
        <ext xmlns:x14="http://schemas.microsoft.com/office/spreadsheetml/2009/9/main" uri="{B025F937-C7B1-47D3-B67F-A62EFF666E3E}">
          <x14:id>{5EF7842E-F30A-4748-B65E-F4E5B5D0414F}</x14:id>
        </ext>
      </extLst>
    </cfRule>
    <cfRule type="dataBar" priority="13">
      <dataBar>
        <cfvo type="min"/>
        <cfvo type="max"/>
        <color rgb="FF638EC6"/>
      </dataBar>
      <extLst>
        <ext xmlns:x14="http://schemas.microsoft.com/office/spreadsheetml/2009/9/main" uri="{B025F937-C7B1-47D3-B67F-A62EFF666E3E}">
          <x14:id>{A06C643E-4F52-4347-B718-F28162FDB7C7}</x14:id>
        </ext>
      </extLst>
    </cfRule>
  </conditionalFormatting>
  <conditionalFormatting sqref="AA3:AB3">
    <cfRule type="iconSet" priority="155">
      <iconSet iconSet="3Symbols">
        <cfvo type="percent" val="0"/>
        <cfvo type="percent" val="33"/>
        <cfvo type="percent" val="67"/>
      </iconSet>
    </cfRule>
  </conditionalFormatting>
  <conditionalFormatting sqref="AA4:AB4">
    <cfRule type="iconSet" priority="138">
      <iconSet iconSet="3Symbols">
        <cfvo type="percent" val="0"/>
        <cfvo type="percent" val="33"/>
        <cfvo type="percent" val="67"/>
      </iconSet>
    </cfRule>
  </conditionalFormatting>
  <conditionalFormatting sqref="AA5:AB5">
    <cfRule type="iconSet" priority="121">
      <iconSet iconSet="3Symbols">
        <cfvo type="percent" val="0"/>
        <cfvo type="percent" val="33"/>
        <cfvo type="percent" val="67"/>
      </iconSet>
    </cfRule>
  </conditionalFormatting>
  <conditionalFormatting sqref="AA6:AB6">
    <cfRule type="iconSet" priority="104">
      <iconSet iconSet="3Symbols">
        <cfvo type="percent" val="0"/>
        <cfvo type="percent" val="33"/>
        <cfvo type="percent" val="67"/>
      </iconSet>
    </cfRule>
  </conditionalFormatting>
  <conditionalFormatting sqref="AA7:AB7">
    <cfRule type="iconSet" priority="87">
      <iconSet iconSet="3Symbols">
        <cfvo type="percent" val="0"/>
        <cfvo type="percent" val="33"/>
        <cfvo type="percent" val="67"/>
      </iconSet>
    </cfRule>
  </conditionalFormatting>
  <conditionalFormatting sqref="AA8:AB8">
    <cfRule type="iconSet" priority="70">
      <iconSet iconSet="3Symbols">
        <cfvo type="percent" val="0"/>
        <cfvo type="percent" val="33"/>
        <cfvo type="percent" val="67"/>
      </iconSet>
    </cfRule>
  </conditionalFormatting>
  <conditionalFormatting sqref="AA9:AB9">
    <cfRule type="iconSet" priority="53">
      <iconSet iconSet="3Symbols">
        <cfvo type="percent" val="0"/>
        <cfvo type="percent" val="33"/>
        <cfvo type="percent" val="67"/>
      </iconSet>
    </cfRule>
  </conditionalFormatting>
  <conditionalFormatting sqref="AA10:AB10">
    <cfRule type="iconSet" priority="36">
      <iconSet iconSet="3Symbols">
        <cfvo type="percent" val="0"/>
        <cfvo type="percent" val="33"/>
        <cfvo type="percent" val="67"/>
      </iconSet>
    </cfRule>
  </conditionalFormatting>
  <conditionalFormatting sqref="AA11:AB11">
    <cfRule type="iconSet" priority="19">
      <iconSet iconSet="3Symbols">
        <cfvo type="percent" val="0"/>
        <cfvo type="percent" val="33"/>
        <cfvo type="percent" val="67"/>
      </iconSet>
    </cfRule>
  </conditionalFormatting>
  <conditionalFormatting sqref="AB3:AB11">
    <cfRule type="cellIs" dxfId="235" priority="8" operator="equal">
      <formula>"Yes"</formula>
    </cfRule>
  </conditionalFormatting>
  <hyperlinks>
    <hyperlink ref="A15" r:id="rId1" xr:uid="{03B994D1-B8CE-BB40-9C38-2491892C5998}"/>
    <hyperlink ref="A16" r:id="rId2" xr:uid="{915401B1-0D4B-2A4B-B6E0-C28C3B5AF4E0}"/>
    <hyperlink ref="A17" r:id="rId3" xr:uid="{88348CD8-DC73-9B42-AB95-957ACDF18003}"/>
    <hyperlink ref="A18" r:id="rId4" xr:uid="{5BDE0E69-6159-9942-B6C3-471CF7E9AD5A}"/>
    <hyperlink ref="A19" r:id="rId5" xr:uid="{E86ACA8F-DD2F-8741-B9C0-ED1C9665F48C}"/>
    <hyperlink ref="A20" r:id="rId6" xr:uid="{32403C4B-2340-EF40-98C0-27C9E2D6C5B9}"/>
    <hyperlink ref="A21" r:id="rId7" xr:uid="{80A9B923-E398-524A-805A-B650B1632B35}"/>
    <hyperlink ref="A22" r:id="rId8" xr:uid="{75842E58-58CD-D74B-A892-0E4B3A7FDD71}"/>
    <hyperlink ref="A23" r:id="rId9" xr:uid="{E14AF3C8-0CD8-6640-8E9D-1147C18F9DA9}"/>
    <hyperlink ref="A24" r:id="rId10" xr:uid="{4CAE6094-1DD6-5049-9796-25A87F154836}"/>
    <hyperlink ref="R4" r:id="rId11" xr:uid="{6BFCF2FC-EE56-7941-8C76-E4FCF3F9D25D}"/>
    <hyperlink ref="R5" r:id="rId12" xr:uid="{E18ADB6A-0D80-E04F-9F9A-4C7604AB2D69}"/>
    <hyperlink ref="R3" r:id="rId13" xr:uid="{88BA6706-C11E-A447-AEE4-B23B9823928A}"/>
    <hyperlink ref="R8" r:id="rId14" xr:uid="{DFFB756D-B3D4-C74D-A170-F60BD058C236}"/>
    <hyperlink ref="R6" r:id="rId15" xr:uid="{B18B9D6E-563B-EB4D-BB51-99FB1CEFBFD2}"/>
    <hyperlink ref="R7" r:id="rId16" xr:uid="{9D3EFF23-D7DE-344C-BB6C-A83BE8180C7E}"/>
    <hyperlink ref="R9" r:id="rId17" xr:uid="{58D6FAA4-6A0C-1846-9299-7C9D9569A669}"/>
    <hyperlink ref="R10" r:id="rId18" xr:uid="{4BD705BC-DFFE-BD4C-8FB4-2299AE2BF203}"/>
  </hyperlinks>
  <pageMargins left="0.7" right="0.7" top="0.75" bottom="0.75" header="0.3" footer="0.3"/>
  <tableParts count="4">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dataBar" id="{FF2626AB-2E15-3D4F-AFBD-242843C3688F}">
            <x14:dataBar minLength="0" maxLength="100" gradient="0">
              <x14:cfvo type="num">
                <xm:f>0</xm:f>
              </x14:cfvo>
              <x14:cfvo type="num">
                <xm:f>1</xm:f>
              </x14:cfvo>
              <x14:negativeFillColor rgb="FFFF0000"/>
              <x14:axisColor rgb="FF000000"/>
            </x14:dataBar>
          </x14:cfRule>
          <x14:cfRule type="dataBar" id="{BA56F070-C635-FD43-829A-53BF38F3916E}">
            <x14:dataBar minLength="0" maxLength="100" gradient="0">
              <x14:cfvo type="autoMin"/>
              <x14:cfvo type="autoMax"/>
              <x14:negativeFillColor rgb="FFFF0000"/>
              <x14:axisColor rgb="FF000000"/>
            </x14:dataBar>
          </x14:cfRule>
          <x14:cfRule type="dataBar" id="{A567808C-98B3-B244-8404-39FD519FBF91}">
            <x14:dataBar minLength="0" maxLength="100" gradient="0">
              <x14:cfvo type="percent">
                <xm:f>0</xm:f>
              </x14:cfvo>
              <x14:cfvo type="percent">
                <xm:f>100</xm:f>
              </x14:cfvo>
              <x14:negativeFillColor rgb="FFFF0000"/>
              <x14:axisColor rgb="FF000000"/>
            </x14:dataBar>
          </x14:cfRule>
          <x14:cfRule type="dataBar" id="{881E7CB4-DAEF-3448-A5FE-9321CFAB989D}">
            <x14:dataBar minLength="0" maxLength="100" gradient="0">
              <x14:cfvo type="percent">
                <xm:f>0</xm:f>
              </x14:cfvo>
              <x14:cfvo type="percent">
                <xm:f>100</xm:f>
              </x14:cfvo>
              <x14:negativeFillColor rgb="FFFF0000"/>
              <x14:axisColor rgb="FF000000"/>
            </x14:dataBar>
          </x14:cfRule>
          <x14:cfRule type="dataBar" id="{24934B52-7C30-CA46-96AC-DA14CEBACFA9}">
            <x14:dataBar minLength="0" maxLength="100" gradient="0">
              <x14:cfvo type="autoMin"/>
              <x14:cfvo type="autoMax"/>
              <x14:negativeFillColor rgb="FFFF0000"/>
              <x14:axisColor rgb="FF000000"/>
            </x14:dataBar>
          </x14:cfRule>
          <xm:sqref>X3</xm:sqref>
        </x14:conditionalFormatting>
        <x14:conditionalFormatting xmlns:xm="http://schemas.microsoft.com/office/excel/2006/main">
          <x14:cfRule type="dataBar" id="{D603B865-9571-484F-B205-52A992A0D5C1}">
            <x14:dataBar minLength="0" maxLength="100" gradient="0">
              <x14:cfvo type="num">
                <xm:f>0</xm:f>
              </x14:cfvo>
              <x14:cfvo type="num">
                <xm:f>1</xm:f>
              </x14:cfvo>
              <x14:negativeFillColor rgb="FFFF0000"/>
              <x14:axisColor rgb="FF000000"/>
            </x14:dataBar>
          </x14:cfRule>
          <x14:cfRule type="dataBar" id="{861B35D9-3508-4644-9C38-B9D6ED01A2DE}">
            <x14:dataBar minLength="0" maxLength="100" gradient="0">
              <x14:cfvo type="autoMin"/>
              <x14:cfvo type="autoMax"/>
              <x14:negativeFillColor rgb="FFFF0000"/>
              <x14:axisColor rgb="FF000000"/>
            </x14:dataBar>
          </x14:cfRule>
          <x14:cfRule type="dataBar" id="{1D8284E0-B233-C64E-8FA6-C6FD15FB926C}">
            <x14:dataBar minLength="0" maxLength="100" gradient="0">
              <x14:cfvo type="percent">
                <xm:f>0</xm:f>
              </x14:cfvo>
              <x14:cfvo type="percent">
                <xm:f>100</xm:f>
              </x14:cfvo>
              <x14:negativeFillColor rgb="FFFF0000"/>
              <x14:axisColor rgb="FF000000"/>
            </x14:dataBar>
          </x14:cfRule>
          <x14:cfRule type="dataBar" id="{04F1A501-E1C2-A941-8439-8729DFBD4512}">
            <x14:dataBar minLength="0" maxLength="100" gradient="0">
              <x14:cfvo type="percent">
                <xm:f>0</xm:f>
              </x14:cfvo>
              <x14:cfvo type="percent">
                <xm:f>100</xm:f>
              </x14:cfvo>
              <x14:negativeFillColor rgb="FFFF0000"/>
              <x14:axisColor rgb="FF000000"/>
            </x14:dataBar>
          </x14:cfRule>
          <x14:cfRule type="dataBar" id="{D152F879-CDDE-D748-8C76-28F95474DC18}">
            <x14:dataBar minLength="0" maxLength="100" gradient="0">
              <x14:cfvo type="autoMin"/>
              <x14:cfvo type="autoMax"/>
              <x14:negativeFillColor rgb="FFFF0000"/>
              <x14:axisColor rgb="FF000000"/>
            </x14:dataBar>
          </x14:cfRule>
          <xm:sqref>X4</xm:sqref>
        </x14:conditionalFormatting>
        <x14:conditionalFormatting xmlns:xm="http://schemas.microsoft.com/office/excel/2006/main">
          <x14:cfRule type="dataBar" id="{EC724086-BC30-4544-8923-7B263DE6B362}">
            <x14:dataBar minLength="0" maxLength="100" gradient="0">
              <x14:cfvo type="num">
                <xm:f>0</xm:f>
              </x14:cfvo>
              <x14:cfvo type="num">
                <xm:f>1</xm:f>
              </x14:cfvo>
              <x14:negativeFillColor rgb="FFFF0000"/>
              <x14:axisColor rgb="FF000000"/>
            </x14:dataBar>
          </x14:cfRule>
          <x14:cfRule type="dataBar" id="{11062C5F-3735-C84A-9405-CFCC350C9BEF}">
            <x14:dataBar minLength="0" maxLength="100" gradient="0">
              <x14:cfvo type="autoMin"/>
              <x14:cfvo type="autoMax"/>
              <x14:negativeFillColor rgb="FFFF0000"/>
              <x14:axisColor rgb="FF000000"/>
            </x14:dataBar>
          </x14:cfRule>
          <x14:cfRule type="dataBar" id="{7CBA3B90-E5B6-0041-B867-9972482C9FC9}">
            <x14:dataBar minLength="0" maxLength="100" gradient="0">
              <x14:cfvo type="percent">
                <xm:f>0</xm:f>
              </x14:cfvo>
              <x14:cfvo type="percent">
                <xm:f>100</xm:f>
              </x14:cfvo>
              <x14:negativeFillColor rgb="FFFF0000"/>
              <x14:axisColor rgb="FF000000"/>
            </x14:dataBar>
          </x14:cfRule>
          <x14:cfRule type="dataBar" id="{4E057368-225D-184F-8A57-FC2723793A05}">
            <x14:dataBar minLength="0" maxLength="100" gradient="0">
              <x14:cfvo type="percent">
                <xm:f>0</xm:f>
              </x14:cfvo>
              <x14:cfvo type="percent">
                <xm:f>100</xm:f>
              </x14:cfvo>
              <x14:negativeFillColor rgb="FFFF0000"/>
              <x14:axisColor rgb="FF000000"/>
            </x14:dataBar>
          </x14:cfRule>
          <x14:cfRule type="dataBar" id="{F1F20B39-79F0-A248-8970-4A7C56518A21}">
            <x14:dataBar minLength="0" maxLength="100" gradient="0">
              <x14:cfvo type="autoMin"/>
              <x14:cfvo type="autoMax"/>
              <x14:negativeFillColor rgb="FFFF0000"/>
              <x14:axisColor rgb="FF000000"/>
            </x14:dataBar>
          </x14:cfRule>
          <xm:sqref>X5</xm:sqref>
        </x14:conditionalFormatting>
        <x14:conditionalFormatting xmlns:xm="http://schemas.microsoft.com/office/excel/2006/main">
          <x14:cfRule type="dataBar" id="{64139260-6747-A74A-8B79-873964A3FFCE}">
            <x14:dataBar minLength="0" maxLength="100" gradient="0">
              <x14:cfvo type="num">
                <xm:f>0</xm:f>
              </x14:cfvo>
              <x14:cfvo type="num">
                <xm:f>1</xm:f>
              </x14:cfvo>
              <x14:negativeFillColor rgb="FFFF0000"/>
              <x14:axisColor rgb="FF000000"/>
            </x14:dataBar>
          </x14:cfRule>
          <x14:cfRule type="dataBar" id="{54C1E4D7-AF8E-D148-BBC9-579F1B764090}">
            <x14:dataBar minLength="0" maxLength="100" gradient="0">
              <x14:cfvo type="autoMin"/>
              <x14:cfvo type="autoMax"/>
              <x14:negativeFillColor rgb="FFFF0000"/>
              <x14:axisColor rgb="FF000000"/>
            </x14:dataBar>
          </x14:cfRule>
          <x14:cfRule type="dataBar" id="{1CD39C12-E1D3-5645-9A81-DB0065F51BFD}">
            <x14:dataBar minLength="0" maxLength="100" gradient="0">
              <x14:cfvo type="percent">
                <xm:f>0</xm:f>
              </x14:cfvo>
              <x14:cfvo type="percent">
                <xm:f>100</xm:f>
              </x14:cfvo>
              <x14:negativeFillColor rgb="FFFF0000"/>
              <x14:axisColor rgb="FF000000"/>
            </x14:dataBar>
          </x14:cfRule>
          <x14:cfRule type="dataBar" id="{F931CA26-1A6A-5B4E-877D-EA6B391E0693}">
            <x14:dataBar minLength="0" maxLength="100" gradient="0">
              <x14:cfvo type="percent">
                <xm:f>0</xm:f>
              </x14:cfvo>
              <x14:cfvo type="percent">
                <xm:f>100</xm:f>
              </x14:cfvo>
              <x14:negativeFillColor rgb="FFFF0000"/>
              <x14:axisColor rgb="FF000000"/>
            </x14:dataBar>
          </x14:cfRule>
          <x14:cfRule type="dataBar" id="{22ED5960-CCCC-1E4D-91A1-CD0F20D2FDB6}">
            <x14:dataBar minLength="0" maxLength="100" gradient="0">
              <x14:cfvo type="autoMin"/>
              <x14:cfvo type="autoMax"/>
              <x14:negativeFillColor rgb="FFFF0000"/>
              <x14:axisColor rgb="FF000000"/>
            </x14:dataBar>
          </x14:cfRule>
          <xm:sqref>X6</xm:sqref>
        </x14:conditionalFormatting>
        <x14:conditionalFormatting xmlns:xm="http://schemas.microsoft.com/office/excel/2006/main">
          <x14:cfRule type="dataBar" id="{12447390-72E1-544B-B9B4-28BF3185567F}">
            <x14:dataBar minLength="0" maxLength="100" gradient="0">
              <x14:cfvo type="num">
                <xm:f>0</xm:f>
              </x14:cfvo>
              <x14:cfvo type="num">
                <xm:f>1</xm:f>
              </x14:cfvo>
              <x14:negativeFillColor rgb="FFFF0000"/>
              <x14:axisColor rgb="FF000000"/>
            </x14:dataBar>
          </x14:cfRule>
          <x14:cfRule type="dataBar" id="{5FFFD29B-BD04-734D-A1F0-104C628E6D60}">
            <x14:dataBar minLength="0" maxLength="100" gradient="0">
              <x14:cfvo type="autoMin"/>
              <x14:cfvo type="autoMax"/>
              <x14:negativeFillColor rgb="FFFF0000"/>
              <x14:axisColor rgb="FF000000"/>
            </x14:dataBar>
          </x14:cfRule>
          <x14:cfRule type="dataBar" id="{9A4AF880-2B15-064B-86A6-CA0532863474}">
            <x14:dataBar minLength="0" maxLength="100" gradient="0">
              <x14:cfvo type="percent">
                <xm:f>0</xm:f>
              </x14:cfvo>
              <x14:cfvo type="percent">
                <xm:f>100</xm:f>
              </x14:cfvo>
              <x14:negativeFillColor rgb="FFFF0000"/>
              <x14:axisColor rgb="FF000000"/>
            </x14:dataBar>
          </x14:cfRule>
          <x14:cfRule type="dataBar" id="{CF988EC8-F2C0-3D45-A0F6-26DBDFD7951F}">
            <x14:dataBar minLength="0" maxLength="100" gradient="0">
              <x14:cfvo type="percent">
                <xm:f>0</xm:f>
              </x14:cfvo>
              <x14:cfvo type="percent">
                <xm:f>100</xm:f>
              </x14:cfvo>
              <x14:negativeFillColor rgb="FFFF0000"/>
              <x14:axisColor rgb="FF000000"/>
            </x14:dataBar>
          </x14:cfRule>
          <x14:cfRule type="dataBar" id="{8B256213-57C9-7B46-BEF1-AB66709102FD}">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FFE386C5-B9A7-C94E-8053-F3B472FCB30D}">
            <x14:dataBar minLength="0" maxLength="100" gradient="0">
              <x14:cfvo type="num">
                <xm:f>0</xm:f>
              </x14:cfvo>
              <x14:cfvo type="num">
                <xm:f>1</xm:f>
              </x14:cfvo>
              <x14:negativeFillColor rgb="FFFF0000"/>
              <x14:axisColor rgb="FF000000"/>
            </x14:dataBar>
          </x14:cfRule>
          <x14:cfRule type="dataBar" id="{8125C16E-93E4-3242-920A-75DC04F8E8E0}">
            <x14:dataBar minLength="0" maxLength="100" gradient="0">
              <x14:cfvo type="autoMin"/>
              <x14:cfvo type="autoMax"/>
              <x14:negativeFillColor rgb="FFFF0000"/>
              <x14:axisColor rgb="FF000000"/>
            </x14:dataBar>
          </x14:cfRule>
          <x14:cfRule type="dataBar" id="{3EECEDB1-3E41-0841-A514-55BDDF540AD3}">
            <x14:dataBar minLength="0" maxLength="100" gradient="0">
              <x14:cfvo type="percent">
                <xm:f>0</xm:f>
              </x14:cfvo>
              <x14:cfvo type="percent">
                <xm:f>100</xm:f>
              </x14:cfvo>
              <x14:negativeFillColor rgb="FFFF0000"/>
              <x14:axisColor rgb="FF000000"/>
            </x14:dataBar>
          </x14:cfRule>
          <x14:cfRule type="dataBar" id="{928AEB3F-B869-8848-A064-746A851E2D6C}">
            <x14:dataBar minLength="0" maxLength="100" gradient="0">
              <x14:cfvo type="percent">
                <xm:f>0</xm:f>
              </x14:cfvo>
              <x14:cfvo type="percent">
                <xm:f>100</xm:f>
              </x14:cfvo>
              <x14:negativeFillColor rgb="FFFF0000"/>
              <x14:axisColor rgb="FF000000"/>
            </x14:dataBar>
          </x14:cfRule>
          <x14:cfRule type="dataBar" id="{55C28B96-7752-3345-9052-0AB751040DEF}">
            <x14:dataBar minLength="0" maxLength="100" gradient="0">
              <x14:cfvo type="autoMin"/>
              <x14:cfvo type="autoMax"/>
              <x14:negativeFillColor rgb="FFFF0000"/>
              <x14:axisColor rgb="FF000000"/>
            </x14:dataBar>
          </x14:cfRule>
          <xm:sqref>X8</xm:sqref>
        </x14:conditionalFormatting>
        <x14:conditionalFormatting xmlns:xm="http://schemas.microsoft.com/office/excel/2006/main">
          <x14:cfRule type="dataBar" id="{8BFDC9A7-262C-9544-9778-3830378DC8AC}">
            <x14:dataBar minLength="0" maxLength="100" gradient="0">
              <x14:cfvo type="num">
                <xm:f>0</xm:f>
              </x14:cfvo>
              <x14:cfvo type="num">
                <xm:f>1</xm:f>
              </x14:cfvo>
              <x14:negativeFillColor rgb="FFFF0000"/>
              <x14:axisColor rgb="FF000000"/>
            </x14:dataBar>
          </x14:cfRule>
          <x14:cfRule type="dataBar" id="{1A36CDD4-EFAB-314A-88E1-9634D84A0F35}">
            <x14:dataBar minLength="0" maxLength="100" gradient="0">
              <x14:cfvo type="autoMin"/>
              <x14:cfvo type="autoMax"/>
              <x14:negativeFillColor rgb="FFFF0000"/>
              <x14:axisColor rgb="FF000000"/>
            </x14:dataBar>
          </x14:cfRule>
          <x14:cfRule type="dataBar" id="{966A20F9-C9AF-2D49-9762-1704835B91C1}">
            <x14:dataBar minLength="0" maxLength="100" gradient="0">
              <x14:cfvo type="percent">
                <xm:f>0</xm:f>
              </x14:cfvo>
              <x14:cfvo type="percent">
                <xm:f>100</xm:f>
              </x14:cfvo>
              <x14:negativeFillColor rgb="FFFF0000"/>
              <x14:axisColor rgb="FF000000"/>
            </x14:dataBar>
          </x14:cfRule>
          <x14:cfRule type="dataBar" id="{99B06B9D-10C0-CC40-A128-B6911536995C}">
            <x14:dataBar minLength="0" maxLength="100" gradient="0">
              <x14:cfvo type="percent">
                <xm:f>0</xm:f>
              </x14:cfvo>
              <x14:cfvo type="percent">
                <xm:f>100</xm:f>
              </x14:cfvo>
              <x14:negativeFillColor rgb="FFFF0000"/>
              <x14:axisColor rgb="FF000000"/>
            </x14:dataBar>
          </x14:cfRule>
          <x14:cfRule type="dataBar" id="{62C2B386-FB3D-3046-BF0C-282D72043A0A}">
            <x14:dataBar minLength="0" maxLength="100" gradient="0">
              <x14:cfvo type="autoMin"/>
              <x14:cfvo type="autoMax"/>
              <x14:negativeFillColor rgb="FFFF0000"/>
              <x14:axisColor rgb="FF000000"/>
            </x14:dataBar>
          </x14:cfRule>
          <xm:sqref>X9</xm:sqref>
        </x14:conditionalFormatting>
        <x14:conditionalFormatting xmlns:xm="http://schemas.microsoft.com/office/excel/2006/main">
          <x14:cfRule type="dataBar" id="{E243A72A-1A1C-C640-8512-6BA99C45E701}">
            <x14:dataBar minLength="0" maxLength="100" gradient="0">
              <x14:cfvo type="num">
                <xm:f>0</xm:f>
              </x14:cfvo>
              <x14:cfvo type="num">
                <xm:f>1</xm:f>
              </x14:cfvo>
              <x14:negativeFillColor rgb="FFFF0000"/>
              <x14:axisColor rgb="FF000000"/>
            </x14:dataBar>
          </x14:cfRule>
          <x14:cfRule type="dataBar" id="{33F14BFD-EEED-3140-88CB-5FBAAB83581E}">
            <x14:dataBar minLength="0" maxLength="100" gradient="0">
              <x14:cfvo type="autoMin"/>
              <x14:cfvo type="autoMax"/>
              <x14:negativeFillColor rgb="FFFF0000"/>
              <x14:axisColor rgb="FF000000"/>
            </x14:dataBar>
          </x14:cfRule>
          <x14:cfRule type="dataBar" id="{00A35F0C-C5B5-A44A-B59B-D35E0D23466E}">
            <x14:dataBar minLength="0" maxLength="100" gradient="0">
              <x14:cfvo type="percent">
                <xm:f>0</xm:f>
              </x14:cfvo>
              <x14:cfvo type="percent">
                <xm:f>100</xm:f>
              </x14:cfvo>
              <x14:negativeFillColor rgb="FFFF0000"/>
              <x14:axisColor rgb="FF000000"/>
            </x14:dataBar>
          </x14:cfRule>
          <x14:cfRule type="dataBar" id="{B6B55421-7E31-504F-A8B8-00DA8879F72F}">
            <x14:dataBar minLength="0" maxLength="100" gradient="0">
              <x14:cfvo type="percent">
                <xm:f>0</xm:f>
              </x14:cfvo>
              <x14:cfvo type="percent">
                <xm:f>100</xm:f>
              </x14:cfvo>
              <x14:negativeFillColor rgb="FFFF0000"/>
              <x14:axisColor rgb="FF000000"/>
            </x14:dataBar>
          </x14:cfRule>
          <x14:cfRule type="dataBar" id="{F89ACB90-4F9A-8140-88C7-B5833CA309C1}">
            <x14:dataBar minLength="0" maxLength="100" gradient="0">
              <x14:cfvo type="autoMin"/>
              <x14:cfvo type="autoMax"/>
              <x14:negativeFillColor rgb="FFFF0000"/>
              <x14:axisColor rgb="FF000000"/>
            </x14:dataBar>
          </x14:cfRule>
          <xm:sqref>X10</xm:sqref>
        </x14:conditionalFormatting>
        <x14:conditionalFormatting xmlns:xm="http://schemas.microsoft.com/office/excel/2006/main">
          <x14:cfRule type="dataBar" id="{EADA7700-FA40-A94B-AC2D-4199BE764718}">
            <x14:dataBar minLength="0" maxLength="100" gradient="0">
              <x14:cfvo type="num">
                <xm:f>0</xm:f>
              </x14:cfvo>
              <x14:cfvo type="num">
                <xm:f>1</xm:f>
              </x14:cfvo>
              <x14:negativeFillColor rgb="FFFF0000"/>
              <x14:axisColor rgb="FF000000"/>
            </x14:dataBar>
          </x14:cfRule>
          <x14:cfRule type="dataBar" id="{CEEF90DF-F994-7045-8DF3-8411C612C102}">
            <x14:dataBar minLength="0" maxLength="100" gradient="0">
              <x14:cfvo type="autoMin"/>
              <x14:cfvo type="autoMax"/>
              <x14:negativeFillColor rgb="FFFF0000"/>
              <x14:axisColor rgb="FF000000"/>
            </x14:dataBar>
          </x14:cfRule>
          <x14:cfRule type="dataBar" id="{6E3E17E3-B115-8843-B00C-940DE9FA561B}">
            <x14:dataBar minLength="0" maxLength="100" gradient="0">
              <x14:cfvo type="percent">
                <xm:f>0</xm:f>
              </x14:cfvo>
              <x14:cfvo type="percent">
                <xm:f>100</xm:f>
              </x14:cfvo>
              <x14:negativeFillColor rgb="FFFF0000"/>
              <x14:axisColor rgb="FF000000"/>
            </x14:dataBar>
          </x14:cfRule>
          <x14:cfRule type="dataBar" id="{6643A69C-4374-0B48-B3F6-0F63724BE627}">
            <x14:dataBar minLength="0" maxLength="100" gradient="0">
              <x14:cfvo type="percent">
                <xm:f>0</xm:f>
              </x14:cfvo>
              <x14:cfvo type="percent">
                <xm:f>100</xm:f>
              </x14:cfvo>
              <x14:negativeFillColor rgb="FFFF0000"/>
              <x14:axisColor rgb="FF000000"/>
            </x14:dataBar>
          </x14:cfRule>
          <x14:cfRule type="dataBar" id="{49B87DFD-5107-964F-A2BB-BA6212833590}">
            <x14:dataBar minLength="0" maxLength="100" gradient="0">
              <x14:cfvo type="autoMin"/>
              <x14:cfvo type="autoMax"/>
              <x14:negativeFillColor rgb="FFFF0000"/>
              <x14:axisColor rgb="FF000000"/>
            </x14:dataBar>
          </x14:cfRule>
          <xm:sqref>X11</xm:sqref>
        </x14:conditionalFormatting>
        <x14:conditionalFormatting xmlns:xm="http://schemas.microsoft.com/office/excel/2006/main">
          <x14:cfRule type="dataBar" id="{90569154-77E5-F444-AE72-41ADF20E3744}">
            <x14:dataBar minLength="0" maxLength="100" gradient="0">
              <x14:cfvo type="num">
                <xm:f>0</xm:f>
              </x14:cfvo>
              <x14:cfvo type="num">
                <xm:f>1</xm:f>
              </x14:cfvo>
              <x14:negativeFillColor rgb="FFFF0000"/>
              <x14:axisColor rgb="FF000000"/>
            </x14:dataBar>
          </x14:cfRule>
          <x14:cfRule type="dataBar" id="{A131175D-C2A6-3E47-85B5-204B9954805B}">
            <x14:dataBar minLength="0" maxLength="100" gradient="0">
              <x14:cfvo type="autoMin"/>
              <x14:cfvo type="autoMax"/>
              <x14:negativeFillColor rgb="FFFF0000"/>
              <x14:axisColor rgb="FF000000"/>
            </x14:dataBar>
          </x14:cfRule>
          <x14:cfRule type="dataBar" id="{A76038BA-34D0-BF42-ACEB-3E48E45A6DEB}">
            <x14:dataBar minLength="0" maxLength="100" gradient="0">
              <x14:cfvo type="percent">
                <xm:f>0</xm:f>
              </x14:cfvo>
              <x14:cfvo type="percent">
                <xm:f>100</xm:f>
              </x14:cfvo>
              <x14:negativeFillColor rgb="FFFF0000"/>
              <x14:axisColor rgb="FF000000"/>
            </x14:dataBar>
          </x14:cfRule>
          <x14:cfRule type="dataBar" id="{A61ECE3C-29F2-6841-BEFD-62F02AD45C7A}">
            <x14:dataBar minLength="0" maxLength="100" gradient="0">
              <x14:cfvo type="percent">
                <xm:f>0</xm:f>
              </x14:cfvo>
              <x14:cfvo type="percent">
                <xm:f>100</xm:f>
              </x14:cfvo>
              <x14:negativeFillColor rgb="FFFF0000"/>
              <x14:axisColor rgb="FF000000"/>
            </x14:dataBar>
          </x14:cfRule>
          <x14:cfRule type="dataBar" id="{7697A783-CF44-BE48-AA96-578D8E44FCA3}">
            <x14:dataBar minLength="0" maxLength="100" gradient="0">
              <x14:cfvo type="autoMin"/>
              <x14:cfvo type="autoMax"/>
              <x14:negativeFillColor rgb="FFFF0000"/>
              <x14:axisColor rgb="FF000000"/>
            </x14:dataBar>
          </x14:cfRule>
          <xm:sqref>Y3</xm:sqref>
        </x14:conditionalFormatting>
        <x14:conditionalFormatting xmlns:xm="http://schemas.microsoft.com/office/excel/2006/main">
          <x14:cfRule type="dataBar" id="{E0616A7D-69FA-094E-B36D-9CA9CAEB614E}">
            <x14:dataBar minLength="0" maxLength="100" gradient="0">
              <x14:cfvo type="num">
                <xm:f>0</xm:f>
              </x14:cfvo>
              <x14:cfvo type="num">
                <xm:f>1</xm:f>
              </x14:cfvo>
              <x14:negativeFillColor rgb="FFFF0000"/>
              <x14:axisColor rgb="FF000000"/>
            </x14:dataBar>
          </x14:cfRule>
          <x14:cfRule type="dataBar" id="{DB02E587-5889-A24F-B010-F21451B20BC0}">
            <x14:dataBar minLength="0" maxLength="100" gradient="0">
              <x14:cfvo type="autoMin"/>
              <x14:cfvo type="autoMax"/>
              <x14:negativeFillColor rgb="FFFF0000"/>
              <x14:axisColor rgb="FF000000"/>
            </x14:dataBar>
          </x14:cfRule>
          <x14:cfRule type="dataBar" id="{227CC1B7-CDA1-DA49-AB50-8A3DEA79D38F}">
            <x14:dataBar minLength="0" maxLength="100" gradient="0">
              <x14:cfvo type="percent">
                <xm:f>0</xm:f>
              </x14:cfvo>
              <x14:cfvo type="percent">
                <xm:f>100</xm:f>
              </x14:cfvo>
              <x14:negativeFillColor rgb="FFFF0000"/>
              <x14:axisColor rgb="FF000000"/>
            </x14:dataBar>
          </x14:cfRule>
          <x14:cfRule type="dataBar" id="{B6F8E179-8137-F842-B743-35E20F0F49B6}">
            <x14:dataBar minLength="0" maxLength="100" gradient="0">
              <x14:cfvo type="percent">
                <xm:f>0</xm:f>
              </x14:cfvo>
              <x14:cfvo type="percent">
                <xm:f>100</xm:f>
              </x14:cfvo>
              <x14:negativeFillColor rgb="FFFF0000"/>
              <x14:axisColor rgb="FF000000"/>
            </x14:dataBar>
          </x14:cfRule>
          <x14:cfRule type="dataBar" id="{BB88D3BD-CFDC-614E-99FD-F9353230C9EB}">
            <x14:dataBar minLength="0" maxLength="100" gradient="0">
              <x14:cfvo type="autoMin"/>
              <x14:cfvo type="autoMax"/>
              <x14:negativeFillColor rgb="FFFF0000"/>
              <x14:axisColor rgb="FF000000"/>
            </x14:dataBar>
          </x14:cfRule>
          <xm:sqref>Y4</xm:sqref>
        </x14:conditionalFormatting>
        <x14:conditionalFormatting xmlns:xm="http://schemas.microsoft.com/office/excel/2006/main">
          <x14:cfRule type="dataBar" id="{6B216BBA-8E65-694B-BAC6-BDAEECDEE723}">
            <x14:dataBar minLength="0" maxLength="100" gradient="0">
              <x14:cfvo type="num">
                <xm:f>0</xm:f>
              </x14:cfvo>
              <x14:cfvo type="num">
                <xm:f>1</xm:f>
              </x14:cfvo>
              <x14:negativeFillColor rgb="FFFF0000"/>
              <x14:axisColor rgb="FF000000"/>
            </x14:dataBar>
          </x14:cfRule>
          <x14:cfRule type="dataBar" id="{DF307D82-0F41-5942-ADA4-7CDDACA937F9}">
            <x14:dataBar minLength="0" maxLength="100" gradient="0">
              <x14:cfvo type="autoMin"/>
              <x14:cfvo type="autoMax"/>
              <x14:negativeFillColor rgb="FFFF0000"/>
              <x14:axisColor rgb="FF000000"/>
            </x14:dataBar>
          </x14:cfRule>
          <x14:cfRule type="dataBar" id="{C7B96A19-73DA-A141-B1F2-40EFD2A36A24}">
            <x14:dataBar minLength="0" maxLength="100" gradient="0">
              <x14:cfvo type="percent">
                <xm:f>0</xm:f>
              </x14:cfvo>
              <x14:cfvo type="percent">
                <xm:f>100</xm:f>
              </x14:cfvo>
              <x14:negativeFillColor rgb="FFFF0000"/>
              <x14:axisColor rgb="FF000000"/>
            </x14:dataBar>
          </x14:cfRule>
          <x14:cfRule type="dataBar" id="{2CAC5900-C3C3-6347-84D7-65F8DD230813}">
            <x14:dataBar minLength="0" maxLength="100" gradient="0">
              <x14:cfvo type="percent">
                <xm:f>0</xm:f>
              </x14:cfvo>
              <x14:cfvo type="percent">
                <xm:f>100</xm:f>
              </x14:cfvo>
              <x14:negativeFillColor rgb="FFFF0000"/>
              <x14:axisColor rgb="FF000000"/>
            </x14:dataBar>
          </x14:cfRule>
          <x14:cfRule type="dataBar" id="{CBEA9646-67DB-7A4C-91DA-3A32EE875781}">
            <x14:dataBar minLength="0" maxLength="100" gradient="0">
              <x14:cfvo type="autoMin"/>
              <x14:cfvo type="autoMax"/>
              <x14:negativeFillColor rgb="FFFF0000"/>
              <x14:axisColor rgb="FF000000"/>
            </x14:dataBar>
          </x14:cfRule>
          <xm:sqref>Y5</xm:sqref>
        </x14:conditionalFormatting>
        <x14:conditionalFormatting xmlns:xm="http://schemas.microsoft.com/office/excel/2006/main">
          <x14:cfRule type="dataBar" id="{D173FC06-6525-8D4F-87AE-C0D3425B68EA}">
            <x14:dataBar minLength="0" maxLength="100" gradient="0">
              <x14:cfvo type="num">
                <xm:f>0</xm:f>
              </x14:cfvo>
              <x14:cfvo type="num">
                <xm:f>1</xm:f>
              </x14:cfvo>
              <x14:negativeFillColor rgb="FFFF0000"/>
              <x14:axisColor rgb="FF000000"/>
            </x14:dataBar>
          </x14:cfRule>
          <x14:cfRule type="dataBar" id="{DE98C28F-D2D9-D443-AC96-BED64A1DD1B3}">
            <x14:dataBar minLength="0" maxLength="100" gradient="0">
              <x14:cfvo type="autoMin"/>
              <x14:cfvo type="autoMax"/>
              <x14:negativeFillColor rgb="FFFF0000"/>
              <x14:axisColor rgb="FF000000"/>
            </x14:dataBar>
          </x14:cfRule>
          <x14:cfRule type="dataBar" id="{18F30964-23A4-9247-A5EE-5568DE1F0808}">
            <x14:dataBar minLength="0" maxLength="100" gradient="0">
              <x14:cfvo type="percent">
                <xm:f>0</xm:f>
              </x14:cfvo>
              <x14:cfvo type="percent">
                <xm:f>100</xm:f>
              </x14:cfvo>
              <x14:negativeFillColor rgb="FFFF0000"/>
              <x14:axisColor rgb="FF000000"/>
            </x14:dataBar>
          </x14:cfRule>
          <x14:cfRule type="dataBar" id="{46AAA00B-7E79-CF46-A545-4CEC4493B8E6}">
            <x14:dataBar minLength="0" maxLength="100" gradient="0">
              <x14:cfvo type="percent">
                <xm:f>0</xm:f>
              </x14:cfvo>
              <x14:cfvo type="percent">
                <xm:f>100</xm:f>
              </x14:cfvo>
              <x14:negativeFillColor rgb="FFFF0000"/>
              <x14:axisColor rgb="FF000000"/>
            </x14:dataBar>
          </x14:cfRule>
          <x14:cfRule type="dataBar" id="{984A1CFC-C1D5-694A-8303-B4A560F7250B}">
            <x14:dataBar minLength="0" maxLength="100" gradient="0">
              <x14:cfvo type="autoMin"/>
              <x14:cfvo type="autoMax"/>
              <x14:negativeFillColor rgb="FFFF0000"/>
              <x14:axisColor rgb="FF000000"/>
            </x14:dataBar>
          </x14:cfRule>
          <xm:sqref>Y6</xm:sqref>
        </x14:conditionalFormatting>
        <x14:conditionalFormatting xmlns:xm="http://schemas.microsoft.com/office/excel/2006/main">
          <x14:cfRule type="dataBar" id="{DE09C5F7-B7A1-6B4E-A1FF-BE3BF8B1D4B3}">
            <x14:dataBar minLength="0" maxLength="100" gradient="0">
              <x14:cfvo type="num">
                <xm:f>0</xm:f>
              </x14:cfvo>
              <x14:cfvo type="num">
                <xm:f>1</xm:f>
              </x14:cfvo>
              <x14:negativeFillColor rgb="FFFF0000"/>
              <x14:axisColor rgb="FF000000"/>
            </x14:dataBar>
          </x14:cfRule>
          <x14:cfRule type="dataBar" id="{7121AC18-F6C6-C74D-94A7-F052AA1BFE0F}">
            <x14:dataBar minLength="0" maxLength="100" gradient="0">
              <x14:cfvo type="autoMin"/>
              <x14:cfvo type="autoMax"/>
              <x14:negativeFillColor rgb="FFFF0000"/>
              <x14:axisColor rgb="FF000000"/>
            </x14:dataBar>
          </x14:cfRule>
          <x14:cfRule type="dataBar" id="{DA2E673F-911C-9048-9179-0762C07F64D3}">
            <x14:dataBar minLength="0" maxLength="100" gradient="0">
              <x14:cfvo type="percent">
                <xm:f>0</xm:f>
              </x14:cfvo>
              <x14:cfvo type="percent">
                <xm:f>100</xm:f>
              </x14:cfvo>
              <x14:negativeFillColor rgb="FFFF0000"/>
              <x14:axisColor rgb="FF000000"/>
            </x14:dataBar>
          </x14:cfRule>
          <x14:cfRule type="dataBar" id="{5358BAA6-7448-024D-B18F-D6F376D82494}">
            <x14:dataBar minLength="0" maxLength="100" gradient="0">
              <x14:cfvo type="percent">
                <xm:f>0</xm:f>
              </x14:cfvo>
              <x14:cfvo type="percent">
                <xm:f>100</xm:f>
              </x14:cfvo>
              <x14:negativeFillColor rgb="FFFF0000"/>
              <x14:axisColor rgb="FF000000"/>
            </x14:dataBar>
          </x14:cfRule>
          <x14:cfRule type="dataBar" id="{4CCB9DD6-A95B-6445-B4F0-AB63C9D75908}">
            <x14:dataBar minLength="0" maxLength="100" gradient="0">
              <x14:cfvo type="autoMin"/>
              <x14:cfvo type="autoMax"/>
              <x14:negativeFillColor rgb="FFFF0000"/>
              <x14:axisColor rgb="FF000000"/>
            </x14:dataBar>
          </x14:cfRule>
          <xm:sqref>Y7</xm:sqref>
        </x14:conditionalFormatting>
        <x14:conditionalFormatting xmlns:xm="http://schemas.microsoft.com/office/excel/2006/main">
          <x14:cfRule type="dataBar" id="{F99934C7-475E-3644-91BB-BF9409DDD83E}">
            <x14:dataBar minLength="0" maxLength="100" gradient="0">
              <x14:cfvo type="num">
                <xm:f>0</xm:f>
              </x14:cfvo>
              <x14:cfvo type="num">
                <xm:f>1</xm:f>
              </x14:cfvo>
              <x14:negativeFillColor rgb="FFFF0000"/>
              <x14:axisColor rgb="FF000000"/>
            </x14:dataBar>
          </x14:cfRule>
          <x14:cfRule type="dataBar" id="{450296D9-FEE4-6C4A-9795-FCE5BF0A66A6}">
            <x14:dataBar minLength="0" maxLength="100" gradient="0">
              <x14:cfvo type="autoMin"/>
              <x14:cfvo type="autoMax"/>
              <x14:negativeFillColor rgb="FFFF0000"/>
              <x14:axisColor rgb="FF000000"/>
            </x14:dataBar>
          </x14:cfRule>
          <x14:cfRule type="dataBar" id="{8964F4A9-57BF-674F-A76B-A686EB605E7A}">
            <x14:dataBar minLength="0" maxLength="100" gradient="0">
              <x14:cfvo type="percent">
                <xm:f>0</xm:f>
              </x14:cfvo>
              <x14:cfvo type="percent">
                <xm:f>100</xm:f>
              </x14:cfvo>
              <x14:negativeFillColor rgb="FFFF0000"/>
              <x14:axisColor rgb="FF000000"/>
            </x14:dataBar>
          </x14:cfRule>
          <x14:cfRule type="dataBar" id="{573A12FB-B24E-4841-A0DB-E0714E536FC4}">
            <x14:dataBar minLength="0" maxLength="100" gradient="0">
              <x14:cfvo type="percent">
                <xm:f>0</xm:f>
              </x14:cfvo>
              <x14:cfvo type="percent">
                <xm:f>100</xm:f>
              </x14:cfvo>
              <x14:negativeFillColor rgb="FFFF0000"/>
              <x14:axisColor rgb="FF000000"/>
            </x14:dataBar>
          </x14:cfRule>
          <x14:cfRule type="dataBar" id="{FD6C9720-4E83-9D4C-923A-45F0C46E7221}">
            <x14:dataBar minLength="0" maxLength="100" gradient="0">
              <x14:cfvo type="autoMin"/>
              <x14:cfvo type="autoMax"/>
              <x14:negativeFillColor rgb="FFFF0000"/>
              <x14:axisColor rgb="FF000000"/>
            </x14:dataBar>
          </x14:cfRule>
          <xm:sqref>Y8</xm:sqref>
        </x14:conditionalFormatting>
        <x14:conditionalFormatting xmlns:xm="http://schemas.microsoft.com/office/excel/2006/main">
          <x14:cfRule type="dataBar" id="{A651464F-F6DF-4543-A656-C53294E1B26F}">
            <x14:dataBar minLength="0" maxLength="100" gradient="0">
              <x14:cfvo type="num">
                <xm:f>0</xm:f>
              </x14:cfvo>
              <x14:cfvo type="num">
                <xm:f>1</xm:f>
              </x14:cfvo>
              <x14:negativeFillColor rgb="FFFF0000"/>
              <x14:axisColor rgb="FF000000"/>
            </x14:dataBar>
          </x14:cfRule>
          <x14:cfRule type="dataBar" id="{355DF61C-3F33-EC4C-B8BC-224C93F20AD7}">
            <x14:dataBar minLength="0" maxLength="100" gradient="0">
              <x14:cfvo type="autoMin"/>
              <x14:cfvo type="autoMax"/>
              <x14:negativeFillColor rgb="FFFF0000"/>
              <x14:axisColor rgb="FF000000"/>
            </x14:dataBar>
          </x14:cfRule>
          <x14:cfRule type="dataBar" id="{D70FD225-7A8C-1A46-BA24-FADCA3FEFA04}">
            <x14:dataBar minLength="0" maxLength="100" gradient="0">
              <x14:cfvo type="percent">
                <xm:f>0</xm:f>
              </x14:cfvo>
              <x14:cfvo type="percent">
                <xm:f>100</xm:f>
              </x14:cfvo>
              <x14:negativeFillColor rgb="FFFF0000"/>
              <x14:axisColor rgb="FF000000"/>
            </x14:dataBar>
          </x14:cfRule>
          <x14:cfRule type="dataBar" id="{777BB27C-F4C8-ED40-9D8B-573BF34C6B5B}">
            <x14:dataBar minLength="0" maxLength="100" gradient="0">
              <x14:cfvo type="percent">
                <xm:f>0</xm:f>
              </x14:cfvo>
              <x14:cfvo type="percent">
                <xm:f>100</xm:f>
              </x14:cfvo>
              <x14:negativeFillColor rgb="FFFF0000"/>
              <x14:axisColor rgb="FF000000"/>
            </x14:dataBar>
          </x14:cfRule>
          <x14:cfRule type="dataBar" id="{E99F807B-B609-DD41-B45F-8769DBC679E8}">
            <x14:dataBar minLength="0" maxLength="100" gradient="0">
              <x14:cfvo type="autoMin"/>
              <x14:cfvo type="autoMax"/>
              <x14:negativeFillColor rgb="FFFF0000"/>
              <x14:axisColor rgb="FF000000"/>
            </x14:dataBar>
          </x14:cfRule>
          <xm:sqref>Y9</xm:sqref>
        </x14:conditionalFormatting>
        <x14:conditionalFormatting xmlns:xm="http://schemas.microsoft.com/office/excel/2006/main">
          <x14:cfRule type="dataBar" id="{80426FDE-DF75-E54D-A6D1-1B6B5E5C0D3B}">
            <x14:dataBar minLength="0" maxLength="100" gradient="0">
              <x14:cfvo type="num">
                <xm:f>0</xm:f>
              </x14:cfvo>
              <x14:cfvo type="num">
                <xm:f>1</xm:f>
              </x14:cfvo>
              <x14:negativeFillColor rgb="FFFF0000"/>
              <x14:axisColor rgb="FF000000"/>
            </x14:dataBar>
          </x14:cfRule>
          <x14:cfRule type="dataBar" id="{D870D4CB-623B-D444-85DE-8BB0E295BEDF}">
            <x14:dataBar minLength="0" maxLength="100" gradient="0">
              <x14:cfvo type="autoMin"/>
              <x14:cfvo type="autoMax"/>
              <x14:negativeFillColor rgb="FFFF0000"/>
              <x14:axisColor rgb="FF000000"/>
            </x14:dataBar>
          </x14:cfRule>
          <x14:cfRule type="dataBar" id="{D153284F-C519-BF4D-81D8-CB8413DF041E}">
            <x14:dataBar minLength="0" maxLength="100" gradient="0">
              <x14:cfvo type="percent">
                <xm:f>0</xm:f>
              </x14:cfvo>
              <x14:cfvo type="percent">
                <xm:f>100</xm:f>
              </x14:cfvo>
              <x14:negativeFillColor rgb="FFFF0000"/>
              <x14:axisColor rgb="FF000000"/>
            </x14:dataBar>
          </x14:cfRule>
          <x14:cfRule type="dataBar" id="{C378349C-ABFD-8A4F-879F-DB42BE42D17C}">
            <x14:dataBar minLength="0" maxLength="100" gradient="0">
              <x14:cfvo type="percent">
                <xm:f>0</xm:f>
              </x14:cfvo>
              <x14:cfvo type="percent">
                <xm:f>100</xm:f>
              </x14:cfvo>
              <x14:negativeFillColor rgb="FFFF0000"/>
              <x14:axisColor rgb="FF000000"/>
            </x14:dataBar>
          </x14:cfRule>
          <x14:cfRule type="dataBar" id="{34B2A578-22AD-8B40-AADE-CF877EE68B7D}">
            <x14:dataBar minLength="0" maxLength="100" gradient="0">
              <x14:cfvo type="autoMin"/>
              <x14:cfvo type="autoMax"/>
              <x14:negativeFillColor rgb="FFFF0000"/>
              <x14:axisColor rgb="FF000000"/>
            </x14:dataBar>
          </x14:cfRule>
          <xm:sqref>Y10</xm:sqref>
        </x14:conditionalFormatting>
        <x14:conditionalFormatting xmlns:xm="http://schemas.microsoft.com/office/excel/2006/main">
          <x14:cfRule type="dataBar" id="{053440F7-92E6-0249-AEF4-195D6A07598A}">
            <x14:dataBar minLength="0" maxLength="100" gradient="0">
              <x14:cfvo type="num">
                <xm:f>0</xm:f>
              </x14:cfvo>
              <x14:cfvo type="num">
                <xm:f>1</xm:f>
              </x14:cfvo>
              <x14:negativeFillColor rgb="FFFF0000"/>
              <x14:axisColor rgb="FF000000"/>
            </x14:dataBar>
          </x14:cfRule>
          <x14:cfRule type="dataBar" id="{E56789F7-63D2-D341-9037-CBCE76465554}">
            <x14:dataBar minLength="0" maxLength="100" gradient="0">
              <x14:cfvo type="autoMin"/>
              <x14:cfvo type="autoMax"/>
              <x14:negativeFillColor rgb="FFFF0000"/>
              <x14:axisColor rgb="FF000000"/>
            </x14:dataBar>
          </x14:cfRule>
          <x14:cfRule type="dataBar" id="{7D26AE9C-1C89-4F42-84CA-53A2B0F09C39}">
            <x14:dataBar minLength="0" maxLength="100" gradient="0">
              <x14:cfvo type="percent">
                <xm:f>0</xm:f>
              </x14:cfvo>
              <x14:cfvo type="percent">
                <xm:f>100</xm:f>
              </x14:cfvo>
              <x14:negativeFillColor rgb="FFFF0000"/>
              <x14:axisColor rgb="FF000000"/>
            </x14:dataBar>
          </x14:cfRule>
          <x14:cfRule type="dataBar" id="{B8974216-F202-9746-B49B-C5DF51D825E1}">
            <x14:dataBar minLength="0" maxLength="100" gradient="0">
              <x14:cfvo type="percent">
                <xm:f>0</xm:f>
              </x14:cfvo>
              <x14:cfvo type="percent">
                <xm:f>100</xm:f>
              </x14:cfvo>
              <x14:negativeFillColor rgb="FFFF0000"/>
              <x14:axisColor rgb="FF000000"/>
            </x14:dataBar>
          </x14:cfRule>
          <x14:cfRule type="dataBar" id="{E4903430-5374-6D47-AAE3-9EDA982D23A7}">
            <x14:dataBar minLength="0" maxLength="100" gradient="0">
              <x14:cfvo type="autoMin"/>
              <x14:cfvo type="autoMax"/>
              <x14:negativeFillColor rgb="FFFF0000"/>
              <x14:axisColor rgb="FF000000"/>
            </x14:dataBar>
          </x14:cfRule>
          <xm:sqref>Y11</xm:sqref>
        </x14:conditionalFormatting>
        <x14:conditionalFormatting xmlns:xm="http://schemas.microsoft.com/office/excel/2006/main">
          <x14:cfRule type="dataBar" id="{636BF9E7-9470-8440-8A1C-3D519E5507AC}">
            <x14:dataBar minLength="0" maxLength="100" gradient="0">
              <x14:cfvo type="num">
                <xm:f>0</xm:f>
              </x14:cfvo>
              <x14:cfvo type="num">
                <xm:f>1</xm:f>
              </x14:cfvo>
              <x14:negativeFillColor rgb="FFFF0000"/>
              <x14:axisColor rgb="FF000000"/>
            </x14:dataBar>
          </x14:cfRule>
          <x14:cfRule type="dataBar" id="{B2FE17B3-1BCC-E44A-9E92-01E14D849558}">
            <x14:dataBar minLength="0" maxLength="100" gradient="0">
              <x14:cfvo type="autoMin"/>
              <x14:cfvo type="autoMax"/>
              <x14:negativeFillColor rgb="FFFF0000"/>
              <x14:axisColor rgb="FF000000"/>
            </x14:dataBar>
          </x14:cfRule>
          <x14:cfRule type="dataBar" id="{F61AD813-D933-E94B-9D0E-AC96593F0DCD}">
            <x14:dataBar minLength="0" maxLength="100" gradient="0">
              <x14:cfvo type="percent">
                <xm:f>0</xm:f>
              </x14:cfvo>
              <x14:cfvo type="percent">
                <xm:f>100</xm:f>
              </x14:cfvo>
              <x14:negativeFillColor rgb="FFFF0000"/>
              <x14:axisColor rgb="FF000000"/>
            </x14:dataBar>
          </x14:cfRule>
          <x14:cfRule type="dataBar" id="{7A5194DA-F382-2C47-A09D-D6994FAC071C}">
            <x14:dataBar minLength="0" maxLength="100" gradient="0">
              <x14:cfvo type="percent">
                <xm:f>0</xm:f>
              </x14:cfvo>
              <x14:cfvo type="percent">
                <xm:f>100</xm:f>
              </x14:cfvo>
              <x14:negativeFillColor rgb="FFFF0000"/>
              <x14:axisColor rgb="FF000000"/>
            </x14:dataBar>
          </x14:cfRule>
          <x14:cfRule type="dataBar" id="{0D4E0DA4-0087-4246-BAFB-A1DFB8AA5948}">
            <x14:dataBar minLength="0" maxLength="100" gradient="0">
              <x14:cfvo type="autoMin"/>
              <x14:cfvo type="autoMax"/>
              <x14:negativeFillColor rgb="FFFF0000"/>
              <x14:axisColor rgb="FF000000"/>
            </x14:dataBar>
          </x14:cfRule>
          <xm:sqref>Z3</xm:sqref>
        </x14:conditionalFormatting>
        <x14:conditionalFormatting xmlns:xm="http://schemas.microsoft.com/office/excel/2006/main">
          <x14:cfRule type="dataBar" id="{0A232DE4-4356-DB4C-B71B-EE3C22A472A4}">
            <x14:dataBar minLength="0" maxLength="100" gradient="0">
              <x14:cfvo type="num">
                <xm:f>0</xm:f>
              </x14:cfvo>
              <x14:cfvo type="num">
                <xm:f>1</xm:f>
              </x14:cfvo>
              <x14:negativeFillColor rgb="FFFF0000"/>
              <x14:axisColor rgb="FF000000"/>
            </x14:dataBar>
          </x14:cfRule>
          <x14:cfRule type="dataBar" id="{B829EF09-8496-D64A-B72D-1122724FA028}">
            <x14:dataBar minLength="0" maxLength="100" gradient="0">
              <x14:cfvo type="autoMin"/>
              <x14:cfvo type="autoMax"/>
              <x14:negativeFillColor rgb="FFFF0000"/>
              <x14:axisColor rgb="FF000000"/>
            </x14:dataBar>
          </x14:cfRule>
          <x14:cfRule type="dataBar" id="{7E4F4D20-51F6-924B-81F5-126579B37287}">
            <x14:dataBar minLength="0" maxLength="100" gradient="0">
              <x14:cfvo type="percent">
                <xm:f>0</xm:f>
              </x14:cfvo>
              <x14:cfvo type="percent">
                <xm:f>100</xm:f>
              </x14:cfvo>
              <x14:negativeFillColor rgb="FFFF0000"/>
              <x14:axisColor rgb="FF000000"/>
            </x14:dataBar>
          </x14:cfRule>
          <x14:cfRule type="dataBar" id="{342A15AA-D517-DB42-9C64-EBED5F336676}">
            <x14:dataBar minLength="0" maxLength="100" gradient="0">
              <x14:cfvo type="percent">
                <xm:f>0</xm:f>
              </x14:cfvo>
              <x14:cfvo type="percent">
                <xm:f>100</xm:f>
              </x14:cfvo>
              <x14:negativeFillColor rgb="FFFF0000"/>
              <x14:axisColor rgb="FF000000"/>
            </x14:dataBar>
          </x14:cfRule>
          <x14:cfRule type="dataBar" id="{E9929123-04E0-6E46-A0F5-7257844CB58B}">
            <x14:dataBar minLength="0" maxLength="100" gradient="0">
              <x14:cfvo type="autoMin"/>
              <x14:cfvo type="autoMax"/>
              <x14:negativeFillColor rgb="FFFF0000"/>
              <x14:axisColor rgb="FF000000"/>
            </x14:dataBar>
          </x14:cfRule>
          <xm:sqref>Z4</xm:sqref>
        </x14:conditionalFormatting>
        <x14:conditionalFormatting xmlns:xm="http://schemas.microsoft.com/office/excel/2006/main">
          <x14:cfRule type="dataBar" id="{4D754C30-CC17-CE4F-9314-6B2C97E238B2}">
            <x14:dataBar minLength="0" maxLength="100" gradient="0">
              <x14:cfvo type="num">
                <xm:f>0</xm:f>
              </x14:cfvo>
              <x14:cfvo type="num">
                <xm:f>1</xm:f>
              </x14:cfvo>
              <x14:negativeFillColor rgb="FFFF0000"/>
              <x14:axisColor rgb="FF000000"/>
            </x14:dataBar>
          </x14:cfRule>
          <x14:cfRule type="dataBar" id="{17BFC57E-A3C7-EC4D-89C9-CB80D1E87934}">
            <x14:dataBar minLength="0" maxLength="100" gradient="0">
              <x14:cfvo type="autoMin"/>
              <x14:cfvo type="autoMax"/>
              <x14:negativeFillColor rgb="FFFF0000"/>
              <x14:axisColor rgb="FF000000"/>
            </x14:dataBar>
          </x14:cfRule>
          <x14:cfRule type="dataBar" id="{0ABF83E3-A855-4C48-86BF-A13E6EF4B283}">
            <x14:dataBar minLength="0" maxLength="100" gradient="0">
              <x14:cfvo type="percent">
                <xm:f>0</xm:f>
              </x14:cfvo>
              <x14:cfvo type="percent">
                <xm:f>100</xm:f>
              </x14:cfvo>
              <x14:negativeFillColor rgb="FFFF0000"/>
              <x14:axisColor rgb="FF000000"/>
            </x14:dataBar>
          </x14:cfRule>
          <x14:cfRule type="dataBar" id="{AA8D4161-B80F-8F48-8132-4BEF419FAFA8}">
            <x14:dataBar minLength="0" maxLength="100" gradient="0">
              <x14:cfvo type="percent">
                <xm:f>0</xm:f>
              </x14:cfvo>
              <x14:cfvo type="percent">
                <xm:f>100</xm:f>
              </x14:cfvo>
              <x14:negativeFillColor rgb="FFFF0000"/>
              <x14:axisColor rgb="FF000000"/>
            </x14:dataBar>
          </x14:cfRule>
          <x14:cfRule type="dataBar" id="{587AF66E-34C1-BA4E-B586-A997F66EED5F}">
            <x14:dataBar minLength="0" maxLength="100" gradient="0">
              <x14:cfvo type="autoMin"/>
              <x14:cfvo type="autoMax"/>
              <x14:negativeFillColor rgb="FFFF0000"/>
              <x14:axisColor rgb="FF000000"/>
            </x14:dataBar>
          </x14:cfRule>
          <xm:sqref>Z5</xm:sqref>
        </x14:conditionalFormatting>
        <x14:conditionalFormatting xmlns:xm="http://schemas.microsoft.com/office/excel/2006/main">
          <x14:cfRule type="dataBar" id="{666A5DA9-CB58-6546-9531-BCCA6B6559ED}">
            <x14:dataBar minLength="0" maxLength="100" gradient="0">
              <x14:cfvo type="num">
                <xm:f>0</xm:f>
              </x14:cfvo>
              <x14:cfvo type="num">
                <xm:f>1</xm:f>
              </x14:cfvo>
              <x14:negativeFillColor rgb="FFFF0000"/>
              <x14:axisColor rgb="FF000000"/>
            </x14:dataBar>
          </x14:cfRule>
          <x14:cfRule type="dataBar" id="{A09BEBE8-1DC0-D349-933C-C0321878A4A4}">
            <x14:dataBar minLength="0" maxLength="100" gradient="0">
              <x14:cfvo type="autoMin"/>
              <x14:cfvo type="autoMax"/>
              <x14:negativeFillColor rgb="FFFF0000"/>
              <x14:axisColor rgb="FF000000"/>
            </x14:dataBar>
          </x14:cfRule>
          <x14:cfRule type="dataBar" id="{BBF4B705-F686-0241-BA02-B1BD74CBE158}">
            <x14:dataBar minLength="0" maxLength="100" gradient="0">
              <x14:cfvo type="percent">
                <xm:f>0</xm:f>
              </x14:cfvo>
              <x14:cfvo type="percent">
                <xm:f>100</xm:f>
              </x14:cfvo>
              <x14:negativeFillColor rgb="FFFF0000"/>
              <x14:axisColor rgb="FF000000"/>
            </x14:dataBar>
          </x14:cfRule>
          <x14:cfRule type="dataBar" id="{D7604CB0-D598-CC47-9BCA-FD4E5E0C5023}">
            <x14:dataBar minLength="0" maxLength="100" gradient="0">
              <x14:cfvo type="percent">
                <xm:f>0</xm:f>
              </x14:cfvo>
              <x14:cfvo type="percent">
                <xm:f>100</xm:f>
              </x14:cfvo>
              <x14:negativeFillColor rgb="FFFF0000"/>
              <x14:axisColor rgb="FF000000"/>
            </x14:dataBar>
          </x14:cfRule>
          <x14:cfRule type="dataBar" id="{BFB02726-EDD0-E24D-9DE8-397155DA012F}">
            <x14:dataBar minLength="0" maxLength="100" gradient="0">
              <x14:cfvo type="autoMin"/>
              <x14:cfvo type="autoMax"/>
              <x14:negativeFillColor rgb="FFFF0000"/>
              <x14:axisColor rgb="FF000000"/>
            </x14:dataBar>
          </x14:cfRule>
          <xm:sqref>Z6</xm:sqref>
        </x14:conditionalFormatting>
        <x14:conditionalFormatting xmlns:xm="http://schemas.microsoft.com/office/excel/2006/main">
          <x14:cfRule type="dataBar" id="{CDA61B79-5F39-6046-9924-9AECFF2C4514}">
            <x14:dataBar minLength="0" maxLength="100" gradient="0">
              <x14:cfvo type="num">
                <xm:f>0</xm:f>
              </x14:cfvo>
              <x14:cfvo type="num">
                <xm:f>1</xm:f>
              </x14:cfvo>
              <x14:negativeFillColor rgb="FFFF0000"/>
              <x14:axisColor rgb="FF000000"/>
            </x14:dataBar>
          </x14:cfRule>
          <x14:cfRule type="dataBar" id="{10A5679C-7CE8-454D-B103-FB11F736A479}">
            <x14:dataBar minLength="0" maxLength="100" gradient="0">
              <x14:cfvo type="autoMin"/>
              <x14:cfvo type="autoMax"/>
              <x14:negativeFillColor rgb="FFFF0000"/>
              <x14:axisColor rgb="FF000000"/>
            </x14:dataBar>
          </x14:cfRule>
          <x14:cfRule type="dataBar" id="{13AF2DBC-FFDB-0F49-A0C9-EA16F90B34DE}">
            <x14:dataBar minLength="0" maxLength="100" gradient="0">
              <x14:cfvo type="percent">
                <xm:f>0</xm:f>
              </x14:cfvo>
              <x14:cfvo type="percent">
                <xm:f>100</xm:f>
              </x14:cfvo>
              <x14:negativeFillColor rgb="FFFF0000"/>
              <x14:axisColor rgb="FF000000"/>
            </x14:dataBar>
          </x14:cfRule>
          <x14:cfRule type="dataBar" id="{FC3570B0-E2A3-D849-BDF5-5D034653D7B5}">
            <x14:dataBar minLength="0" maxLength="100" gradient="0">
              <x14:cfvo type="percent">
                <xm:f>0</xm:f>
              </x14:cfvo>
              <x14:cfvo type="percent">
                <xm:f>100</xm:f>
              </x14:cfvo>
              <x14:negativeFillColor rgb="FFFF0000"/>
              <x14:axisColor rgb="FF000000"/>
            </x14:dataBar>
          </x14:cfRule>
          <x14:cfRule type="dataBar" id="{42AA10EB-2806-814D-BEB8-9912092E7929}">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7D4156C9-9B9D-6648-A75B-FDC85B038983}">
            <x14:dataBar minLength="0" maxLength="100" gradient="0">
              <x14:cfvo type="num">
                <xm:f>0</xm:f>
              </x14:cfvo>
              <x14:cfvo type="num">
                <xm:f>1</xm:f>
              </x14:cfvo>
              <x14:negativeFillColor rgb="FFFF0000"/>
              <x14:axisColor rgb="FF000000"/>
            </x14:dataBar>
          </x14:cfRule>
          <x14:cfRule type="dataBar" id="{2E8881AB-531A-5247-8ABD-AFC88AE9941F}">
            <x14:dataBar minLength="0" maxLength="100" gradient="0">
              <x14:cfvo type="autoMin"/>
              <x14:cfvo type="autoMax"/>
              <x14:negativeFillColor rgb="FFFF0000"/>
              <x14:axisColor rgb="FF000000"/>
            </x14:dataBar>
          </x14:cfRule>
          <x14:cfRule type="dataBar" id="{35BF6AD4-98C8-ED4A-B57F-667D93A09603}">
            <x14:dataBar minLength="0" maxLength="100" gradient="0">
              <x14:cfvo type="percent">
                <xm:f>0</xm:f>
              </x14:cfvo>
              <x14:cfvo type="percent">
                <xm:f>100</xm:f>
              </x14:cfvo>
              <x14:negativeFillColor rgb="FFFF0000"/>
              <x14:axisColor rgb="FF000000"/>
            </x14:dataBar>
          </x14:cfRule>
          <x14:cfRule type="dataBar" id="{F91EB5BD-CF2F-A74B-95B7-22AF32D628C9}">
            <x14:dataBar minLength="0" maxLength="100" gradient="0">
              <x14:cfvo type="percent">
                <xm:f>0</xm:f>
              </x14:cfvo>
              <x14:cfvo type="percent">
                <xm:f>100</xm:f>
              </x14:cfvo>
              <x14:negativeFillColor rgb="FFFF0000"/>
              <x14:axisColor rgb="FF000000"/>
            </x14:dataBar>
          </x14:cfRule>
          <x14:cfRule type="dataBar" id="{F30A7B0A-2912-B645-92FF-345FA31964F1}">
            <x14:dataBar minLength="0" maxLength="100" gradient="0">
              <x14:cfvo type="autoMin"/>
              <x14:cfvo type="autoMax"/>
              <x14:negativeFillColor rgb="FFFF0000"/>
              <x14:axisColor rgb="FF000000"/>
            </x14:dataBar>
          </x14:cfRule>
          <xm:sqref>Z8</xm:sqref>
        </x14:conditionalFormatting>
        <x14:conditionalFormatting xmlns:xm="http://schemas.microsoft.com/office/excel/2006/main">
          <x14:cfRule type="dataBar" id="{8FDB34F0-F06D-B446-AB57-C0EE5F57C79F}">
            <x14:dataBar minLength="0" maxLength="100" gradient="0">
              <x14:cfvo type="num">
                <xm:f>0</xm:f>
              </x14:cfvo>
              <x14:cfvo type="num">
                <xm:f>1</xm:f>
              </x14:cfvo>
              <x14:negativeFillColor rgb="FFFF0000"/>
              <x14:axisColor rgb="FF000000"/>
            </x14:dataBar>
          </x14:cfRule>
          <x14:cfRule type="dataBar" id="{0B471E6A-0094-2E4B-BB16-EDD931A86883}">
            <x14:dataBar minLength="0" maxLength="100" gradient="0">
              <x14:cfvo type="autoMin"/>
              <x14:cfvo type="autoMax"/>
              <x14:negativeFillColor rgb="FFFF0000"/>
              <x14:axisColor rgb="FF000000"/>
            </x14:dataBar>
          </x14:cfRule>
          <x14:cfRule type="dataBar" id="{9C043BA9-1AD3-E247-8FF2-10E22ECC86F8}">
            <x14:dataBar minLength="0" maxLength="100" gradient="0">
              <x14:cfvo type="percent">
                <xm:f>0</xm:f>
              </x14:cfvo>
              <x14:cfvo type="percent">
                <xm:f>100</xm:f>
              </x14:cfvo>
              <x14:negativeFillColor rgb="FFFF0000"/>
              <x14:axisColor rgb="FF000000"/>
            </x14:dataBar>
          </x14:cfRule>
          <x14:cfRule type="dataBar" id="{6B2EADB4-2831-8442-8F6E-19B1671B99F3}">
            <x14:dataBar minLength="0" maxLength="100" gradient="0">
              <x14:cfvo type="percent">
                <xm:f>0</xm:f>
              </x14:cfvo>
              <x14:cfvo type="percent">
                <xm:f>100</xm:f>
              </x14:cfvo>
              <x14:negativeFillColor rgb="FFFF0000"/>
              <x14:axisColor rgb="FF000000"/>
            </x14:dataBar>
          </x14:cfRule>
          <x14:cfRule type="dataBar" id="{87FCF36B-6520-9F46-A6AF-0D3817C12695}">
            <x14:dataBar minLength="0" maxLength="100" gradient="0">
              <x14:cfvo type="autoMin"/>
              <x14:cfvo type="autoMax"/>
              <x14:negativeFillColor rgb="FFFF0000"/>
              <x14:axisColor rgb="FF000000"/>
            </x14:dataBar>
          </x14:cfRule>
          <xm:sqref>Z9</xm:sqref>
        </x14:conditionalFormatting>
        <x14:conditionalFormatting xmlns:xm="http://schemas.microsoft.com/office/excel/2006/main">
          <x14:cfRule type="dataBar" id="{F1404A2C-475B-3442-89BD-1F53F3E4803E}">
            <x14:dataBar minLength="0" maxLength="100" gradient="0">
              <x14:cfvo type="num">
                <xm:f>0</xm:f>
              </x14:cfvo>
              <x14:cfvo type="num">
                <xm:f>1</xm:f>
              </x14:cfvo>
              <x14:negativeFillColor rgb="FFFF0000"/>
              <x14:axisColor rgb="FF000000"/>
            </x14:dataBar>
          </x14:cfRule>
          <x14:cfRule type="dataBar" id="{0F6F817B-5E2A-D840-8E9A-7134CFB0D999}">
            <x14:dataBar minLength="0" maxLength="100" gradient="0">
              <x14:cfvo type="autoMin"/>
              <x14:cfvo type="autoMax"/>
              <x14:negativeFillColor rgb="FFFF0000"/>
              <x14:axisColor rgb="FF000000"/>
            </x14:dataBar>
          </x14:cfRule>
          <x14:cfRule type="dataBar" id="{17F8291D-DA29-6943-B7B2-C34E1C3FF47B}">
            <x14:dataBar minLength="0" maxLength="100" gradient="0">
              <x14:cfvo type="percent">
                <xm:f>0</xm:f>
              </x14:cfvo>
              <x14:cfvo type="percent">
                <xm:f>100</xm:f>
              </x14:cfvo>
              <x14:negativeFillColor rgb="FFFF0000"/>
              <x14:axisColor rgb="FF000000"/>
            </x14:dataBar>
          </x14:cfRule>
          <x14:cfRule type="dataBar" id="{BCF6328B-E721-F14D-88D0-FB5BB1D0A51D}">
            <x14:dataBar minLength="0" maxLength="100" gradient="0">
              <x14:cfvo type="percent">
                <xm:f>0</xm:f>
              </x14:cfvo>
              <x14:cfvo type="percent">
                <xm:f>100</xm:f>
              </x14:cfvo>
              <x14:negativeFillColor rgb="FFFF0000"/>
              <x14:axisColor rgb="FF000000"/>
            </x14:dataBar>
          </x14:cfRule>
          <x14:cfRule type="dataBar" id="{0DBC3980-8BB8-9245-BEA0-7A3BF838AA8F}">
            <x14:dataBar minLength="0" maxLength="100" gradient="0">
              <x14:cfvo type="autoMin"/>
              <x14:cfvo type="autoMax"/>
              <x14:negativeFillColor rgb="FFFF0000"/>
              <x14:axisColor rgb="FF000000"/>
            </x14:dataBar>
          </x14:cfRule>
          <xm:sqref>Z10</xm:sqref>
        </x14:conditionalFormatting>
        <x14:conditionalFormatting xmlns:xm="http://schemas.microsoft.com/office/excel/2006/main">
          <x14:cfRule type="dataBar" id="{9CC7972D-90CA-6547-8C9A-87B5785664B3}">
            <x14:dataBar minLength="0" maxLength="100" gradient="0">
              <x14:cfvo type="num">
                <xm:f>0</xm:f>
              </x14:cfvo>
              <x14:cfvo type="num">
                <xm:f>1</xm:f>
              </x14:cfvo>
              <x14:negativeFillColor rgb="FFFF0000"/>
              <x14:axisColor rgb="FF000000"/>
            </x14:dataBar>
          </x14:cfRule>
          <x14:cfRule type="dataBar" id="{4742C7F4-08DC-DB41-A4D8-008DE4C23249}">
            <x14:dataBar minLength="0" maxLength="100" gradient="0">
              <x14:cfvo type="autoMin"/>
              <x14:cfvo type="autoMax"/>
              <x14:negativeFillColor rgb="FFFF0000"/>
              <x14:axisColor rgb="FF000000"/>
            </x14:dataBar>
          </x14:cfRule>
          <x14:cfRule type="dataBar" id="{3A3AD5CD-0D08-EB46-A54B-A721875603C8}">
            <x14:dataBar minLength="0" maxLength="100" gradient="0">
              <x14:cfvo type="percent">
                <xm:f>0</xm:f>
              </x14:cfvo>
              <x14:cfvo type="percent">
                <xm:f>100</xm:f>
              </x14:cfvo>
              <x14:negativeFillColor rgb="FFFF0000"/>
              <x14:axisColor rgb="FF000000"/>
            </x14:dataBar>
          </x14:cfRule>
          <x14:cfRule type="dataBar" id="{5EF7842E-F30A-4748-B65E-F4E5B5D0414F}">
            <x14:dataBar minLength="0" maxLength="100" gradient="0">
              <x14:cfvo type="percent">
                <xm:f>0</xm:f>
              </x14:cfvo>
              <x14:cfvo type="percent">
                <xm:f>100</xm:f>
              </x14:cfvo>
              <x14:negativeFillColor rgb="FFFF0000"/>
              <x14:axisColor rgb="FF000000"/>
            </x14:dataBar>
          </x14:cfRule>
          <x14:cfRule type="dataBar" id="{A06C643E-4F52-4347-B718-F28162FDB7C7}">
            <x14:dataBar minLength="0" maxLength="100" gradient="0">
              <x14:cfvo type="autoMin"/>
              <x14:cfvo type="autoMax"/>
              <x14:negativeFillColor rgb="FFFF0000"/>
              <x14:axisColor rgb="FF000000"/>
            </x14:dataBar>
          </x14:cfRule>
          <xm:sqref>Z11</xm:sqref>
        </x14:conditionalFormatting>
        <x14:conditionalFormatting xmlns:xm="http://schemas.microsoft.com/office/excel/2006/main">
          <x14:cfRule type="iconSet" priority="156" id="{E8A56992-0BC3-E449-865B-527791E2746B}">
            <x14:iconSet iconSet="3Flags" custom="1">
              <x14:cfvo type="percent">
                <xm:f>0</xm:f>
              </x14:cfvo>
              <x14:cfvo type="percent">
                <xm:f>"No"</xm:f>
              </x14:cfvo>
              <x14:cfvo type="percent">
                <xm:f>"Yes"</xm:f>
              </x14:cfvo>
              <x14:cfIcon iconSet="NoIcons" iconId="0"/>
              <x14:cfIcon iconSet="NoIcons" iconId="0"/>
              <x14:cfIcon iconSet="3Flags" iconId="0"/>
            </x14:iconSet>
          </x14:cfRule>
          <xm:sqref>AA3:AB3</xm:sqref>
        </x14:conditionalFormatting>
        <x14:conditionalFormatting xmlns:xm="http://schemas.microsoft.com/office/excel/2006/main">
          <x14:cfRule type="iconSet" priority="139" id="{315C25FB-09B8-884C-86B1-85970A18F103}">
            <x14:iconSet iconSet="3Flags" custom="1">
              <x14:cfvo type="percent">
                <xm:f>0</xm:f>
              </x14:cfvo>
              <x14:cfvo type="percent">
                <xm:f>"No"</xm:f>
              </x14:cfvo>
              <x14:cfvo type="percent">
                <xm:f>"Yes"</xm:f>
              </x14:cfvo>
              <x14:cfIcon iconSet="NoIcons" iconId="0"/>
              <x14:cfIcon iconSet="NoIcons" iconId="0"/>
              <x14:cfIcon iconSet="3Flags" iconId="0"/>
            </x14:iconSet>
          </x14:cfRule>
          <xm:sqref>AA4:AB4</xm:sqref>
        </x14:conditionalFormatting>
        <x14:conditionalFormatting xmlns:xm="http://schemas.microsoft.com/office/excel/2006/main">
          <x14:cfRule type="iconSet" priority="122" id="{AC264E74-A5FB-3245-AE67-E81DAA6A76D6}">
            <x14:iconSet iconSet="3Flags" custom="1">
              <x14:cfvo type="percent">
                <xm:f>0</xm:f>
              </x14:cfvo>
              <x14:cfvo type="percent">
                <xm:f>"No"</xm:f>
              </x14:cfvo>
              <x14:cfvo type="percent">
                <xm:f>"Yes"</xm:f>
              </x14:cfvo>
              <x14:cfIcon iconSet="NoIcons" iconId="0"/>
              <x14:cfIcon iconSet="NoIcons" iconId="0"/>
              <x14:cfIcon iconSet="3Flags" iconId="0"/>
            </x14:iconSet>
          </x14:cfRule>
          <xm:sqref>AA5:AB5</xm:sqref>
        </x14:conditionalFormatting>
        <x14:conditionalFormatting xmlns:xm="http://schemas.microsoft.com/office/excel/2006/main">
          <x14:cfRule type="iconSet" priority="105" id="{95D488B4-2F50-7442-8C3B-0E39243C103F}">
            <x14:iconSet iconSet="3Flags" custom="1">
              <x14:cfvo type="percent">
                <xm:f>0</xm:f>
              </x14:cfvo>
              <x14:cfvo type="percent">
                <xm:f>"No"</xm:f>
              </x14:cfvo>
              <x14:cfvo type="percent">
                <xm:f>"Yes"</xm:f>
              </x14:cfvo>
              <x14:cfIcon iconSet="NoIcons" iconId="0"/>
              <x14:cfIcon iconSet="NoIcons" iconId="0"/>
              <x14:cfIcon iconSet="3Flags" iconId="0"/>
            </x14:iconSet>
          </x14:cfRule>
          <xm:sqref>AA6:AB6</xm:sqref>
        </x14:conditionalFormatting>
        <x14:conditionalFormatting xmlns:xm="http://schemas.microsoft.com/office/excel/2006/main">
          <x14:cfRule type="iconSet" priority="88" id="{6E9B8DD7-9677-AB4B-BB6E-7C2354026711}">
            <x14:iconSet iconSet="3Flags" custom="1">
              <x14:cfvo type="percent">
                <xm:f>0</xm:f>
              </x14:cfvo>
              <x14:cfvo type="percent">
                <xm:f>"No"</xm:f>
              </x14:cfvo>
              <x14:cfvo type="percent">
                <xm:f>"Yes"</xm:f>
              </x14:cfvo>
              <x14:cfIcon iconSet="NoIcons" iconId="0"/>
              <x14:cfIcon iconSet="NoIcons" iconId="0"/>
              <x14:cfIcon iconSet="3Flags" iconId="0"/>
            </x14:iconSet>
          </x14:cfRule>
          <xm:sqref>AA7:AB7</xm:sqref>
        </x14:conditionalFormatting>
        <x14:conditionalFormatting xmlns:xm="http://schemas.microsoft.com/office/excel/2006/main">
          <x14:cfRule type="iconSet" priority="71" id="{5EE8979A-171B-3B43-9616-21858B605B86}">
            <x14:iconSet iconSet="3Flags" custom="1">
              <x14:cfvo type="percent">
                <xm:f>0</xm:f>
              </x14:cfvo>
              <x14:cfvo type="percent">
                <xm:f>"No"</xm:f>
              </x14:cfvo>
              <x14:cfvo type="percent">
                <xm:f>"Yes"</xm:f>
              </x14:cfvo>
              <x14:cfIcon iconSet="NoIcons" iconId="0"/>
              <x14:cfIcon iconSet="NoIcons" iconId="0"/>
              <x14:cfIcon iconSet="3Flags" iconId="0"/>
            </x14:iconSet>
          </x14:cfRule>
          <xm:sqref>AA8:AB8</xm:sqref>
        </x14:conditionalFormatting>
        <x14:conditionalFormatting xmlns:xm="http://schemas.microsoft.com/office/excel/2006/main">
          <x14:cfRule type="iconSet" priority="54" id="{924B189B-6800-1540-BD82-38E736DC52E5}">
            <x14:iconSet iconSet="3Flags" custom="1">
              <x14:cfvo type="percent">
                <xm:f>0</xm:f>
              </x14:cfvo>
              <x14:cfvo type="percent">
                <xm:f>"No"</xm:f>
              </x14:cfvo>
              <x14:cfvo type="percent">
                <xm:f>"Yes"</xm:f>
              </x14:cfvo>
              <x14:cfIcon iconSet="NoIcons" iconId="0"/>
              <x14:cfIcon iconSet="NoIcons" iconId="0"/>
              <x14:cfIcon iconSet="3Flags" iconId="0"/>
            </x14:iconSet>
          </x14:cfRule>
          <xm:sqref>AA9:AB9</xm:sqref>
        </x14:conditionalFormatting>
        <x14:conditionalFormatting xmlns:xm="http://schemas.microsoft.com/office/excel/2006/main">
          <x14:cfRule type="iconSet" priority="37" id="{8C53CF88-8D49-F040-B424-05242635F62A}">
            <x14:iconSet iconSet="3Flags" custom="1">
              <x14:cfvo type="percent">
                <xm:f>0</xm:f>
              </x14:cfvo>
              <x14:cfvo type="percent">
                <xm:f>"No"</xm:f>
              </x14:cfvo>
              <x14:cfvo type="percent">
                <xm:f>"Yes"</xm:f>
              </x14:cfvo>
              <x14:cfIcon iconSet="NoIcons" iconId="0"/>
              <x14:cfIcon iconSet="NoIcons" iconId="0"/>
              <x14:cfIcon iconSet="3Flags" iconId="0"/>
            </x14:iconSet>
          </x14:cfRule>
          <xm:sqref>AA10:AB10</xm:sqref>
        </x14:conditionalFormatting>
        <x14:conditionalFormatting xmlns:xm="http://schemas.microsoft.com/office/excel/2006/main">
          <x14:cfRule type="iconSet" priority="20" id="{E77E6FE0-FE10-B54C-BF78-AE64DFB8B019}">
            <x14:iconSet iconSet="3Flags" custom="1">
              <x14:cfvo type="percent">
                <xm:f>0</xm:f>
              </x14:cfvo>
              <x14:cfvo type="percent">
                <xm:f>"No"</xm:f>
              </x14:cfvo>
              <x14:cfvo type="percent">
                <xm:f>"Yes"</xm:f>
              </x14:cfvo>
              <x14:cfIcon iconSet="NoIcons" iconId="0"/>
              <x14:cfIcon iconSet="NoIcons" iconId="0"/>
              <x14:cfIcon iconSet="3Flags" iconId="0"/>
            </x14:iconSet>
          </x14:cfRule>
          <xm:sqref>AA11:AB11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V3" activePane="bottomRight" state="frozen"/>
      <selection activeCell="D6" sqref="D6"/>
      <selection pane="topRight" activeCell="D6" sqref="D6"/>
      <selection pane="bottomLeft" activeCell="D6" sqref="D6"/>
      <selection pane="bottomRight"/>
    </sheetView>
  </sheetViews>
  <sheetFormatPr baseColWidth="10" defaultColWidth="26.83203125" defaultRowHeight="80.25" customHeight="1"/>
  <cols>
    <col min="1" max="1" width="30.6640625" style="167" bestFit="1" customWidth="1"/>
    <col min="2" max="2" width="29.6640625" style="167" customWidth="1"/>
    <col min="3" max="4" width="26.83203125" style="168"/>
    <col min="5" max="5" width="30.1640625" style="168" bestFit="1" customWidth="1"/>
    <col min="6" max="6" width="39" style="168" customWidth="1"/>
    <col min="7" max="7" width="26.83203125" style="169"/>
    <col min="8" max="8" width="26.83203125" style="170"/>
    <col min="9" max="9" width="26.83203125" style="169"/>
    <col min="10" max="10" width="22.83203125" style="168" customWidth="1"/>
    <col min="11" max="11" width="26.83203125" style="168"/>
    <col min="12" max="12" width="32.1640625" style="168" customWidth="1"/>
    <col min="13" max="13" width="41.83203125" style="168" customWidth="1"/>
    <col min="14" max="14" width="30.6640625" style="171" bestFit="1" customWidth="1"/>
    <col min="15" max="16" width="26.83203125" style="171"/>
    <col min="17" max="17" width="30.6640625" style="172" bestFit="1" customWidth="1"/>
    <col min="18" max="18" width="26.83203125" style="168"/>
    <col min="19" max="19" width="30.6640625" style="169" bestFit="1" customWidth="1"/>
    <col min="20" max="20" width="26.83203125" style="169"/>
    <col min="21" max="21" width="29.1640625" style="169" bestFit="1" customWidth="1"/>
    <col min="22" max="22" width="29.33203125" style="169" bestFit="1" customWidth="1"/>
    <col min="23" max="23" width="26.83203125" style="109"/>
    <col min="24" max="24" width="34.33203125" style="109" bestFit="1" customWidth="1"/>
    <col min="25" max="25" width="30.5" style="109" bestFit="1" customWidth="1"/>
    <col min="26" max="26" width="27.83203125" style="109" bestFit="1" customWidth="1"/>
    <col min="27" max="34" width="26.83203125" style="109"/>
    <col min="35" max="36" width="29.1640625" style="109" bestFit="1" customWidth="1"/>
    <col min="37" max="37" width="27.33203125" style="109" bestFit="1" customWidth="1"/>
    <col min="38" max="39" width="26.83203125" style="109"/>
    <col min="40" max="42" width="29.1640625" style="109" bestFit="1" customWidth="1"/>
    <col min="43" max="43" width="28.5" style="109" bestFit="1" customWidth="1"/>
    <col min="44" max="47" width="29.1640625" style="109" bestFit="1" customWidth="1"/>
    <col min="48" max="48" width="26.83203125" style="109"/>
    <col min="49" max="49" width="29.1640625" style="109" bestFit="1" customWidth="1"/>
    <col min="50" max="16384" width="26.83203125" style="109"/>
  </cols>
  <sheetData>
    <row r="1" spans="1:75" s="64" customFormat="1" ht="66.75" customHeight="1">
      <c r="A1" s="50" t="s">
        <v>129</v>
      </c>
      <c r="B1" s="51" t="s">
        <v>130</v>
      </c>
      <c r="C1" s="52" t="s">
        <v>131</v>
      </c>
      <c r="D1" s="53" t="s">
        <v>132</v>
      </c>
      <c r="E1" s="54" t="s">
        <v>133</v>
      </c>
      <c r="F1" s="55" t="s">
        <v>134</v>
      </c>
      <c r="G1" s="56" t="s">
        <v>135</v>
      </c>
      <c r="H1" s="57" t="s">
        <v>136</v>
      </c>
      <c r="I1" s="58" t="s">
        <v>137</v>
      </c>
      <c r="J1" s="59" t="s">
        <v>138</v>
      </c>
      <c r="K1" s="60"/>
      <c r="L1" s="61"/>
      <c r="M1" s="60"/>
      <c r="N1" s="62"/>
      <c r="O1" s="60"/>
      <c r="P1" s="60"/>
      <c r="Q1" s="60"/>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5" s="74" customFormat="1" ht="80.25" customHeight="1">
      <c r="A2" s="65" t="s">
        <v>2</v>
      </c>
      <c r="B2" s="66" t="s">
        <v>114</v>
      </c>
      <c r="C2" s="67" t="s">
        <v>124</v>
      </c>
      <c r="D2" s="67" t="s">
        <v>86</v>
      </c>
      <c r="E2" s="67" t="s">
        <v>87</v>
      </c>
      <c r="F2" s="67" t="s">
        <v>139</v>
      </c>
      <c r="G2" s="68" t="s">
        <v>140</v>
      </c>
      <c r="H2" s="67" t="s">
        <v>141</v>
      </c>
      <c r="I2" s="66" t="s">
        <v>142</v>
      </c>
      <c r="J2" s="67" t="s">
        <v>143</v>
      </c>
      <c r="K2" s="67" t="s">
        <v>103</v>
      </c>
      <c r="L2" s="69" t="s">
        <v>144</v>
      </c>
      <c r="M2" s="69" t="s">
        <v>145</v>
      </c>
      <c r="N2" s="69" t="s">
        <v>146</v>
      </c>
      <c r="O2" s="69" t="s">
        <v>147</v>
      </c>
      <c r="P2" s="69" t="s">
        <v>148</v>
      </c>
      <c r="Q2" s="69" t="s">
        <v>149</v>
      </c>
      <c r="R2" s="70" t="s">
        <v>150</v>
      </c>
      <c r="S2" s="69" t="s">
        <v>151</v>
      </c>
      <c r="T2" s="69" t="s">
        <v>152</v>
      </c>
      <c r="U2" s="69" t="s">
        <v>153</v>
      </c>
      <c r="V2" s="71" t="s">
        <v>154</v>
      </c>
      <c r="W2" s="72" t="s">
        <v>1</v>
      </c>
      <c r="X2" s="72" t="s">
        <v>155</v>
      </c>
      <c r="Y2" s="72" t="s">
        <v>156</v>
      </c>
      <c r="Z2" s="72" t="s">
        <v>39</v>
      </c>
      <c r="AA2" s="72" t="s">
        <v>8</v>
      </c>
      <c r="AB2" s="72" t="s">
        <v>40</v>
      </c>
      <c r="AC2" s="72" t="s">
        <v>9</v>
      </c>
      <c r="AD2" s="72" t="s">
        <v>10</v>
      </c>
      <c r="AE2" s="72" t="s">
        <v>11</v>
      </c>
      <c r="AF2" s="72" t="s">
        <v>12</v>
      </c>
      <c r="AG2" s="72" t="s">
        <v>5</v>
      </c>
      <c r="AH2" s="72" t="s">
        <v>13</v>
      </c>
      <c r="AI2" s="72" t="s">
        <v>14</v>
      </c>
      <c r="AJ2" s="72" t="s">
        <v>15</v>
      </c>
      <c r="AK2" s="72" t="s">
        <v>16</v>
      </c>
      <c r="AL2" s="72" t="s">
        <v>17</v>
      </c>
      <c r="AM2" s="72" t="s">
        <v>18</v>
      </c>
      <c r="AN2" s="72" t="s">
        <v>19</v>
      </c>
      <c r="AO2" s="72" t="s">
        <v>20</v>
      </c>
      <c r="AP2" s="72" t="s">
        <v>21</v>
      </c>
      <c r="AQ2" s="72" t="s">
        <v>22</v>
      </c>
      <c r="AR2" s="72" t="s">
        <v>23</v>
      </c>
      <c r="AS2" s="72" t="s">
        <v>24</v>
      </c>
      <c r="AT2" s="72" t="s">
        <v>25</v>
      </c>
      <c r="AU2" s="72" t="s">
        <v>26</v>
      </c>
      <c r="AV2" s="72" t="s">
        <v>27</v>
      </c>
      <c r="AW2" s="72" t="s">
        <v>28</v>
      </c>
      <c r="AX2" s="72" t="s">
        <v>29</v>
      </c>
      <c r="AY2" s="72" t="s">
        <v>30</v>
      </c>
      <c r="AZ2" s="72" t="s">
        <v>31</v>
      </c>
      <c r="BA2" s="72" t="s">
        <v>32</v>
      </c>
      <c r="BB2" s="72" t="s">
        <v>33</v>
      </c>
      <c r="BC2" s="72" t="s">
        <v>34</v>
      </c>
      <c r="BD2" s="73" t="s">
        <v>6</v>
      </c>
      <c r="BE2" s="73" t="s">
        <v>7</v>
      </c>
      <c r="BF2" s="73" t="s">
        <v>35</v>
      </c>
      <c r="BG2" s="73" t="s">
        <v>157</v>
      </c>
      <c r="BH2" s="73" t="s">
        <v>37</v>
      </c>
      <c r="BI2" s="73" t="s">
        <v>4</v>
      </c>
      <c r="BJ2" s="73" t="s">
        <v>38</v>
      </c>
      <c r="BK2" s="73" t="s">
        <v>41</v>
      </c>
      <c r="BL2" s="73" t="s">
        <v>42</v>
      </c>
      <c r="BM2" s="73" t="s">
        <v>43</v>
      </c>
      <c r="BN2" s="73" t="s">
        <v>44</v>
      </c>
      <c r="BO2" s="73" t="s">
        <v>45</v>
      </c>
      <c r="BP2" s="73" t="s">
        <v>46</v>
      </c>
      <c r="BQ2" s="73" t="s">
        <v>47</v>
      </c>
      <c r="BR2" s="73" t="s">
        <v>48</v>
      </c>
      <c r="BS2" s="73" t="s">
        <v>49</v>
      </c>
      <c r="BT2" s="73" t="s">
        <v>50</v>
      </c>
      <c r="BU2" s="73" t="s">
        <v>158</v>
      </c>
      <c r="BV2" s="73" t="s">
        <v>52</v>
      </c>
      <c r="BW2" s="73" t="s">
        <v>53</v>
      </c>
    </row>
    <row r="3" spans="1:75" s="101" customFormat="1" ht="80.25" customHeight="1">
      <c r="A3" s="75" t="s">
        <v>159</v>
      </c>
      <c r="B3" s="76">
        <v>2861</v>
      </c>
      <c r="C3" s="77" t="s">
        <v>160</v>
      </c>
      <c r="D3" s="77" t="s">
        <v>161</v>
      </c>
      <c r="E3" s="77" t="s">
        <v>107</v>
      </c>
      <c r="F3" s="77" t="s">
        <v>105</v>
      </c>
      <c r="G3" s="78">
        <v>369520000</v>
      </c>
      <c r="H3" s="77" t="s">
        <v>162</v>
      </c>
      <c r="I3" s="76">
        <v>2035</v>
      </c>
      <c r="J3" s="77" t="s">
        <v>163</v>
      </c>
      <c r="K3" s="78" t="s">
        <v>164</v>
      </c>
      <c r="L3" s="79" t="s">
        <v>165</v>
      </c>
      <c r="M3" s="80" t="s">
        <v>166</v>
      </c>
      <c r="N3" s="80">
        <v>6.5</v>
      </c>
      <c r="O3" s="80">
        <v>4</v>
      </c>
      <c r="P3" s="80">
        <v>8</v>
      </c>
      <c r="Q3" s="80" t="s">
        <v>167</v>
      </c>
      <c r="R3" s="81">
        <v>511911264.69999999</v>
      </c>
      <c r="S3" s="80" t="s">
        <v>58</v>
      </c>
      <c r="T3" s="80"/>
      <c r="U3" s="80"/>
      <c r="V3" s="80" t="s">
        <v>65</v>
      </c>
      <c r="W3" s="82" t="s">
        <v>77</v>
      </c>
      <c r="X3" s="82" t="s">
        <v>168</v>
      </c>
      <c r="Y3" s="83" t="s">
        <v>55</v>
      </c>
      <c r="Z3" s="84" t="s">
        <v>58</v>
      </c>
      <c r="AA3" s="85" t="s">
        <v>75</v>
      </c>
      <c r="AB3" s="83"/>
      <c r="AC3" s="86" t="s">
        <v>160</v>
      </c>
      <c r="AD3" s="86" t="s">
        <v>169</v>
      </c>
      <c r="AE3" s="84"/>
      <c r="AF3" s="87">
        <v>2017</v>
      </c>
      <c r="AG3" s="87">
        <f t="shared" ref="AG3:AG9" si="0">2021-AF3</f>
        <v>4</v>
      </c>
      <c r="AH3" s="88">
        <v>238000000</v>
      </c>
      <c r="AI3" s="89" t="s">
        <v>62</v>
      </c>
      <c r="AJ3" s="85" t="s">
        <v>170</v>
      </c>
      <c r="AK3" s="85" t="s">
        <v>171</v>
      </c>
      <c r="AL3" s="90">
        <v>0</v>
      </c>
      <c r="AM3" s="91" t="s">
        <v>172</v>
      </c>
      <c r="AN3" s="92">
        <v>12000000</v>
      </c>
      <c r="AO3" s="92">
        <v>9600000</v>
      </c>
      <c r="AP3" s="90">
        <v>0</v>
      </c>
      <c r="AQ3" s="90">
        <f t="shared" ref="AQ3:AQ9" si="1">SUM(AO3-AP3)</f>
        <v>9600000</v>
      </c>
      <c r="AR3" s="93" t="s">
        <v>62</v>
      </c>
      <c r="AS3" s="94">
        <f t="shared" ref="AS3:AS9" si="2">SUM(AN3/AH3)</f>
        <v>5.0420168067226892E-2</v>
      </c>
      <c r="AT3" s="94">
        <f t="shared" ref="AT3:AT9" si="3">SUM(AO3/AH3)</f>
        <v>4.0336134453781515E-2</v>
      </c>
      <c r="AU3" s="94">
        <f t="shared" ref="AU3:AU9" si="4">SUM(AP3/AO3)</f>
        <v>0</v>
      </c>
      <c r="AV3" s="95" t="s">
        <v>62</v>
      </c>
      <c r="AW3" s="95" t="s">
        <v>62</v>
      </c>
      <c r="AX3" s="84" t="s">
        <v>173</v>
      </c>
      <c r="AY3" s="84" t="s">
        <v>60</v>
      </c>
      <c r="AZ3" s="84" t="s">
        <v>60</v>
      </c>
      <c r="BA3" s="84"/>
      <c r="BB3" s="84"/>
      <c r="BC3" s="84" t="s">
        <v>163</v>
      </c>
      <c r="BD3" s="96">
        <f>BW3</f>
        <v>4.4520547945205475</v>
      </c>
      <c r="BE3" s="97">
        <f>(BL3-BK3)/365</f>
        <v>4.4520547945205475</v>
      </c>
      <c r="BF3" s="89">
        <v>1</v>
      </c>
      <c r="BG3" s="89"/>
      <c r="BH3" s="89"/>
      <c r="BI3" s="89">
        <f t="shared" ref="BI3:BI9" si="5">SUBTOTAL(9,BF3:BH3)</f>
        <v>1</v>
      </c>
      <c r="BJ3" s="95" t="s">
        <v>62</v>
      </c>
      <c r="BK3" s="98">
        <v>42887</v>
      </c>
      <c r="BL3" s="98">
        <v>44512</v>
      </c>
      <c r="BM3" s="99"/>
      <c r="BN3" s="98"/>
      <c r="BO3" s="99"/>
      <c r="BP3" s="99"/>
      <c r="BQ3" s="99"/>
      <c r="BR3" s="100">
        <f t="shared" ref="BR3:BR9" si="6">(BL3-BK3)/365</f>
        <v>4.4520547945205475</v>
      </c>
      <c r="BS3" s="100" t="s">
        <v>62</v>
      </c>
      <c r="BT3" s="100" t="s">
        <v>62</v>
      </c>
      <c r="BU3" s="100" t="s">
        <v>62</v>
      </c>
      <c r="BV3" s="100" t="s">
        <v>62</v>
      </c>
      <c r="BW3" s="100">
        <f t="shared" ref="BW3:BW9" si="7">SUM(BR3:BV3)</f>
        <v>4.4520547945205475</v>
      </c>
    </row>
    <row r="4" spans="1:75" ht="80.25" customHeight="1">
      <c r="A4" s="102" t="s">
        <v>174</v>
      </c>
      <c r="B4" s="103">
        <v>2840</v>
      </c>
      <c r="C4" s="104" t="s">
        <v>175</v>
      </c>
      <c r="D4" s="104" t="s">
        <v>77</v>
      </c>
      <c r="E4" s="104" t="s">
        <v>176</v>
      </c>
      <c r="F4" s="104" t="s">
        <v>177</v>
      </c>
      <c r="G4" s="105">
        <v>16295000</v>
      </c>
      <c r="H4" s="104">
        <v>40</v>
      </c>
      <c r="I4" s="104">
        <v>2025</v>
      </c>
      <c r="J4" s="104" t="s">
        <v>163</v>
      </c>
      <c r="K4" s="105">
        <v>13036000</v>
      </c>
      <c r="L4" s="79" t="s">
        <v>178</v>
      </c>
      <c r="M4" s="80" t="s">
        <v>162</v>
      </c>
      <c r="N4" s="80" t="s">
        <v>162</v>
      </c>
      <c r="O4" s="80">
        <v>0</v>
      </c>
      <c r="P4" s="80">
        <v>0</v>
      </c>
      <c r="Q4" s="80" t="s">
        <v>179</v>
      </c>
      <c r="R4" s="81"/>
      <c r="S4" s="80" t="s">
        <v>58</v>
      </c>
      <c r="T4" s="80"/>
      <c r="U4" s="106" t="s">
        <v>180</v>
      </c>
      <c r="V4" s="80" t="s">
        <v>181</v>
      </c>
      <c r="W4" s="82" t="s">
        <v>77</v>
      </c>
      <c r="X4" s="82" t="s">
        <v>182</v>
      </c>
      <c r="Y4" s="83" t="s">
        <v>55</v>
      </c>
      <c r="Z4" s="84" t="s">
        <v>58</v>
      </c>
      <c r="AA4" s="85" t="s">
        <v>56</v>
      </c>
      <c r="AB4" s="83"/>
      <c r="AC4" s="86" t="s">
        <v>175</v>
      </c>
      <c r="AD4" s="86" t="s">
        <v>183</v>
      </c>
      <c r="AE4" s="84"/>
      <c r="AF4" s="87">
        <v>2019</v>
      </c>
      <c r="AG4" s="87">
        <f t="shared" si="0"/>
        <v>2</v>
      </c>
      <c r="AH4" s="107">
        <v>16500000</v>
      </c>
      <c r="AI4" s="89" t="s">
        <v>62</v>
      </c>
      <c r="AJ4" s="85" t="s">
        <v>32</v>
      </c>
      <c r="AK4" s="85" t="s">
        <v>32</v>
      </c>
      <c r="AL4" s="90">
        <v>0</v>
      </c>
      <c r="AM4" s="91" t="s">
        <v>178</v>
      </c>
      <c r="AN4" s="92">
        <v>3000000</v>
      </c>
      <c r="AO4" s="92">
        <v>2400000</v>
      </c>
      <c r="AP4" s="90">
        <v>1749494</v>
      </c>
      <c r="AQ4" s="90">
        <f t="shared" si="1"/>
        <v>650506</v>
      </c>
      <c r="AR4" s="93" t="s">
        <v>62</v>
      </c>
      <c r="AS4" s="94">
        <f t="shared" si="2"/>
        <v>0.18181818181818182</v>
      </c>
      <c r="AT4" s="94">
        <f t="shared" si="3"/>
        <v>0.14545454545454545</v>
      </c>
      <c r="AU4" s="94">
        <f t="shared" si="4"/>
        <v>0.72895583333333336</v>
      </c>
      <c r="AV4" s="95" t="s">
        <v>62</v>
      </c>
      <c r="AW4" s="95" t="s">
        <v>62</v>
      </c>
      <c r="AX4" s="84" t="s">
        <v>173</v>
      </c>
      <c r="AY4" s="84"/>
      <c r="AZ4" s="84"/>
      <c r="BA4" s="84" t="s">
        <v>60</v>
      </c>
      <c r="BB4" s="84"/>
      <c r="BC4" s="84" t="s">
        <v>163</v>
      </c>
      <c r="BD4" s="96">
        <f>(BP4-BK4)/365</f>
        <v>2.452054794520548</v>
      </c>
      <c r="BE4" s="97">
        <f>(BP4-BO4)/365</f>
        <v>1.2547945205479452</v>
      </c>
      <c r="BF4" s="89"/>
      <c r="BG4" s="89"/>
      <c r="BH4" s="89"/>
      <c r="BI4" s="89">
        <f t="shared" si="5"/>
        <v>0</v>
      </c>
      <c r="BJ4" s="95"/>
      <c r="BK4" s="98">
        <v>43617</v>
      </c>
      <c r="BL4" s="108" t="s">
        <v>184</v>
      </c>
      <c r="BM4" s="99"/>
      <c r="BN4" s="99">
        <v>36878</v>
      </c>
      <c r="BO4" s="99">
        <v>44054</v>
      </c>
      <c r="BP4" s="98">
        <v>44512</v>
      </c>
      <c r="BQ4" s="98"/>
      <c r="BR4" s="100" t="e">
        <f t="shared" si="6"/>
        <v>#VALUE!</v>
      </c>
      <c r="BS4" s="100" t="e">
        <f>(BN4-BL4)/365</f>
        <v>#VALUE!</v>
      </c>
      <c r="BT4" s="100">
        <f>(BO4-BN4)/365</f>
        <v>19.660273972602738</v>
      </c>
      <c r="BU4" s="100">
        <f>(BP4-BO4)/365</f>
        <v>1.2547945205479452</v>
      </c>
      <c r="BV4" s="100" t="s">
        <v>62</v>
      </c>
      <c r="BW4" s="100" t="e">
        <f t="shared" si="7"/>
        <v>#VALUE!</v>
      </c>
    </row>
    <row r="5" spans="1:75" ht="80.25" customHeight="1">
      <c r="A5" s="102" t="s">
        <v>185</v>
      </c>
      <c r="B5" s="103">
        <v>2833</v>
      </c>
      <c r="C5" s="104" t="s">
        <v>73</v>
      </c>
      <c r="D5" s="104" t="s">
        <v>77</v>
      </c>
      <c r="E5" s="104" t="s">
        <v>107</v>
      </c>
      <c r="F5" s="104" t="s">
        <v>110</v>
      </c>
      <c r="G5" s="105">
        <v>59000000</v>
      </c>
      <c r="H5" s="104">
        <v>51</v>
      </c>
      <c r="I5" s="103">
        <v>2035</v>
      </c>
      <c r="J5" s="104" t="s">
        <v>163</v>
      </c>
      <c r="K5" s="105" t="s">
        <v>164</v>
      </c>
      <c r="L5" s="79" t="s">
        <v>186</v>
      </c>
      <c r="M5" s="80" t="s">
        <v>187</v>
      </c>
      <c r="N5" s="80">
        <v>12.7</v>
      </c>
      <c r="O5" s="80">
        <v>4</v>
      </c>
      <c r="P5" s="80">
        <v>6</v>
      </c>
      <c r="Q5" s="80" t="s">
        <v>179</v>
      </c>
      <c r="R5" s="110"/>
      <c r="S5" s="80" t="s">
        <v>58</v>
      </c>
      <c r="T5" s="80" t="s">
        <v>188</v>
      </c>
      <c r="U5" s="80"/>
      <c r="V5" s="80" t="s">
        <v>189</v>
      </c>
      <c r="W5" s="82" t="s">
        <v>77</v>
      </c>
      <c r="X5" s="82" t="s">
        <v>74</v>
      </c>
      <c r="Y5" s="83" t="s">
        <v>55</v>
      </c>
      <c r="Z5" s="84" t="s">
        <v>58</v>
      </c>
      <c r="AA5" s="85" t="s">
        <v>75</v>
      </c>
      <c r="AB5" s="83"/>
      <c r="AC5" s="86" t="s">
        <v>73</v>
      </c>
      <c r="AD5" s="86" t="s">
        <v>190</v>
      </c>
      <c r="AE5" s="84"/>
      <c r="AF5" s="87">
        <v>2018</v>
      </c>
      <c r="AG5" s="87">
        <f t="shared" si="0"/>
        <v>3</v>
      </c>
      <c r="AH5" s="107">
        <v>59000000</v>
      </c>
      <c r="AI5" s="89" t="s">
        <v>62</v>
      </c>
      <c r="AJ5" s="85" t="s">
        <v>50</v>
      </c>
      <c r="AK5" s="85" t="s">
        <v>31</v>
      </c>
      <c r="AL5" s="90">
        <v>900000</v>
      </c>
      <c r="AM5" s="91" t="s">
        <v>186</v>
      </c>
      <c r="AN5" s="92">
        <v>1000000</v>
      </c>
      <c r="AO5" s="92">
        <v>800000</v>
      </c>
      <c r="AP5" s="90">
        <v>400000</v>
      </c>
      <c r="AQ5" s="90">
        <f t="shared" si="1"/>
        <v>400000</v>
      </c>
      <c r="AR5" s="93" t="s">
        <v>62</v>
      </c>
      <c r="AS5" s="94">
        <f t="shared" si="2"/>
        <v>1.6949152542372881E-2</v>
      </c>
      <c r="AT5" s="94">
        <f t="shared" si="3"/>
        <v>1.3559322033898305E-2</v>
      </c>
      <c r="AU5" s="94">
        <f t="shared" si="4"/>
        <v>0.5</v>
      </c>
      <c r="AV5" s="95" t="s">
        <v>62</v>
      </c>
      <c r="AW5" s="95" t="s">
        <v>62</v>
      </c>
      <c r="AX5" s="84" t="s">
        <v>173</v>
      </c>
      <c r="AY5" s="84"/>
      <c r="AZ5" s="84" t="s">
        <v>60</v>
      </c>
      <c r="BA5" s="84"/>
      <c r="BB5" s="84"/>
      <c r="BC5" s="84" t="s">
        <v>163</v>
      </c>
      <c r="BD5" s="96">
        <f>BW5</f>
        <v>3.4520547945205475</v>
      </c>
      <c r="BE5" s="97">
        <f>(BO5-BN5)/365</f>
        <v>0.19452054794520549</v>
      </c>
      <c r="BF5" s="89"/>
      <c r="BG5" s="89"/>
      <c r="BH5" s="89"/>
      <c r="BI5" s="89">
        <f t="shared" si="5"/>
        <v>0</v>
      </c>
      <c r="BJ5" s="95"/>
      <c r="BK5" s="98">
        <v>43252</v>
      </c>
      <c r="BL5" s="108">
        <v>43601</v>
      </c>
      <c r="BM5" s="99"/>
      <c r="BN5" s="108">
        <v>44441</v>
      </c>
      <c r="BO5" s="111">
        <v>44512</v>
      </c>
      <c r="BP5" s="99"/>
      <c r="BQ5" s="99"/>
      <c r="BR5" s="100">
        <f t="shared" si="6"/>
        <v>0.95616438356164379</v>
      </c>
      <c r="BS5" s="100">
        <f>(BN5-BL5)/365</f>
        <v>2.3013698630136985</v>
      </c>
      <c r="BT5" s="100">
        <f>(BO5-BN5)/365</f>
        <v>0.19452054794520549</v>
      </c>
      <c r="BU5" s="100" t="s">
        <v>62</v>
      </c>
      <c r="BV5" s="100" t="s">
        <v>62</v>
      </c>
      <c r="BW5" s="100">
        <f t="shared" si="7"/>
        <v>3.4520547945205475</v>
      </c>
    </row>
    <row r="6" spans="1:75" ht="80.25" customHeight="1">
      <c r="A6" s="102" t="s">
        <v>191</v>
      </c>
      <c r="B6" s="103">
        <v>2837</v>
      </c>
      <c r="C6" s="104" t="s">
        <v>192</v>
      </c>
      <c r="D6" s="104" t="s">
        <v>77</v>
      </c>
      <c r="E6" s="104" t="s">
        <v>176</v>
      </c>
      <c r="F6" s="104" t="s">
        <v>110</v>
      </c>
      <c r="G6" s="105">
        <v>80000000</v>
      </c>
      <c r="H6" s="104">
        <v>40</v>
      </c>
      <c r="I6" s="103">
        <v>2035</v>
      </c>
      <c r="J6" s="104" t="s">
        <v>163</v>
      </c>
      <c r="K6" s="105" t="s">
        <v>164</v>
      </c>
      <c r="L6" s="112" t="s">
        <v>193</v>
      </c>
      <c r="M6" s="80" t="s">
        <v>194</v>
      </c>
      <c r="N6" s="80">
        <v>18.399999999999999</v>
      </c>
      <c r="O6" s="80">
        <v>4</v>
      </c>
      <c r="P6" s="80">
        <v>6</v>
      </c>
      <c r="Q6" s="80" t="s">
        <v>179</v>
      </c>
      <c r="R6" s="81">
        <v>110827292.59999999</v>
      </c>
      <c r="S6" s="110" t="s">
        <v>195</v>
      </c>
      <c r="T6" s="80"/>
      <c r="U6" s="106" t="s">
        <v>188</v>
      </c>
      <c r="V6" s="80" t="s">
        <v>65</v>
      </c>
      <c r="W6" s="82" t="s">
        <v>77</v>
      </c>
      <c r="X6" s="82" t="s">
        <v>196</v>
      </c>
      <c r="Y6" s="83" t="s">
        <v>197</v>
      </c>
      <c r="Z6" s="84" t="s">
        <v>58</v>
      </c>
      <c r="AA6" s="85" t="s">
        <v>75</v>
      </c>
      <c r="AB6" s="83"/>
      <c r="AC6" s="86" t="s">
        <v>192</v>
      </c>
      <c r="AD6" s="86" t="s">
        <v>198</v>
      </c>
      <c r="AE6" s="84"/>
      <c r="AF6" s="87">
        <v>2019</v>
      </c>
      <c r="AG6" s="87">
        <f t="shared" si="0"/>
        <v>2</v>
      </c>
      <c r="AH6" s="107">
        <v>79800000</v>
      </c>
      <c r="AI6" s="89" t="s">
        <v>62</v>
      </c>
      <c r="AJ6" s="85" t="s">
        <v>50</v>
      </c>
      <c r="AK6" s="85" t="s">
        <v>171</v>
      </c>
      <c r="AL6" s="90">
        <v>0</v>
      </c>
      <c r="AM6" s="91" t="s">
        <v>199</v>
      </c>
      <c r="AN6" s="92">
        <v>1000000</v>
      </c>
      <c r="AO6" s="92">
        <v>800000</v>
      </c>
      <c r="AP6" s="90">
        <v>1200000</v>
      </c>
      <c r="AQ6" s="90">
        <f t="shared" si="1"/>
        <v>-400000</v>
      </c>
      <c r="AR6" s="93" t="s">
        <v>62</v>
      </c>
      <c r="AS6" s="94">
        <f t="shared" si="2"/>
        <v>1.2531328320802004E-2</v>
      </c>
      <c r="AT6" s="94">
        <f t="shared" si="3"/>
        <v>1.0025062656641603E-2</v>
      </c>
      <c r="AU6" s="94">
        <f t="shared" si="4"/>
        <v>1.5</v>
      </c>
      <c r="AV6" s="95" t="s">
        <v>62</v>
      </c>
      <c r="AW6" s="95" t="s">
        <v>62</v>
      </c>
      <c r="AX6" s="84" t="s">
        <v>173</v>
      </c>
      <c r="AY6" s="84" t="s">
        <v>60</v>
      </c>
      <c r="AZ6" s="84" t="s">
        <v>60</v>
      </c>
      <c r="BA6" s="84"/>
      <c r="BB6" s="84"/>
      <c r="BC6" s="84" t="s">
        <v>163</v>
      </c>
      <c r="BD6" s="96">
        <f>BW6</f>
        <v>2.4520547945205475</v>
      </c>
      <c r="BE6" s="97">
        <f>(BO6-BN6)/365</f>
        <v>0.16438356164383561</v>
      </c>
      <c r="BF6" s="89"/>
      <c r="BG6" s="89"/>
      <c r="BH6" s="89"/>
      <c r="BI6" s="89">
        <f t="shared" si="5"/>
        <v>0</v>
      </c>
      <c r="BJ6" s="95"/>
      <c r="BK6" s="98">
        <v>43617</v>
      </c>
      <c r="BL6" s="108">
        <v>43971</v>
      </c>
      <c r="BM6" s="99"/>
      <c r="BN6" s="108">
        <v>44452</v>
      </c>
      <c r="BO6" s="98">
        <v>44512</v>
      </c>
      <c r="BP6" s="113"/>
      <c r="BQ6" s="113"/>
      <c r="BR6" s="100">
        <f t="shared" si="6"/>
        <v>0.96986301369863015</v>
      </c>
      <c r="BS6" s="100">
        <f>(BN6-BL6)/365</f>
        <v>1.3178082191780822</v>
      </c>
      <c r="BT6" s="100">
        <f>(BO6-BN6)/365</f>
        <v>0.16438356164383561</v>
      </c>
      <c r="BU6" s="100" t="s">
        <v>62</v>
      </c>
      <c r="BV6" s="100" t="s">
        <v>62</v>
      </c>
      <c r="BW6" s="100">
        <f t="shared" si="7"/>
        <v>2.4520547945205475</v>
      </c>
    </row>
    <row r="7" spans="1:75" ht="80.25" customHeight="1">
      <c r="A7" s="102" t="s">
        <v>200</v>
      </c>
      <c r="B7" s="103">
        <v>2841</v>
      </c>
      <c r="C7" s="104" t="s">
        <v>201</v>
      </c>
      <c r="D7" s="104" t="s">
        <v>77</v>
      </c>
      <c r="E7" s="104" t="s">
        <v>176</v>
      </c>
      <c r="F7" s="104" t="s">
        <v>110</v>
      </c>
      <c r="G7" s="105">
        <v>132500000</v>
      </c>
      <c r="H7" s="104">
        <v>38</v>
      </c>
      <c r="I7" s="104">
        <v>2035</v>
      </c>
      <c r="J7" s="104" t="s">
        <v>163</v>
      </c>
      <c r="K7" s="105" t="s">
        <v>164</v>
      </c>
      <c r="L7" s="112" t="s">
        <v>202</v>
      </c>
      <c r="M7" s="80" t="s">
        <v>203</v>
      </c>
      <c r="N7" s="80">
        <v>15.6</v>
      </c>
      <c r="O7" s="80">
        <v>4</v>
      </c>
      <c r="P7" s="80">
        <v>6</v>
      </c>
      <c r="Q7" s="80" t="s">
        <v>179</v>
      </c>
      <c r="R7" s="81">
        <v>183557703.40000001</v>
      </c>
      <c r="S7" s="110" t="s">
        <v>204</v>
      </c>
      <c r="T7" s="80" t="s">
        <v>205</v>
      </c>
      <c r="U7" s="80" t="s">
        <v>206</v>
      </c>
      <c r="V7" s="80" t="s">
        <v>65</v>
      </c>
      <c r="W7" s="82" t="s">
        <v>77</v>
      </c>
      <c r="X7" s="82" t="s">
        <v>207</v>
      </c>
      <c r="Y7" s="83" t="s">
        <v>197</v>
      </c>
      <c r="Z7" s="84" t="s">
        <v>58</v>
      </c>
      <c r="AA7" s="85" t="s">
        <v>75</v>
      </c>
      <c r="AB7" s="83"/>
      <c r="AC7" s="86" t="s">
        <v>201</v>
      </c>
      <c r="AD7" s="86" t="s">
        <v>208</v>
      </c>
      <c r="AE7" s="84"/>
      <c r="AF7" s="87">
        <v>2019</v>
      </c>
      <c r="AG7" s="87">
        <f t="shared" si="0"/>
        <v>2</v>
      </c>
      <c r="AH7" s="107">
        <v>184150000</v>
      </c>
      <c r="AI7" s="89">
        <v>2022</v>
      </c>
      <c r="AJ7" s="85" t="s">
        <v>52</v>
      </c>
      <c r="AK7" s="85" t="s">
        <v>209</v>
      </c>
      <c r="AL7" s="90">
        <v>0</v>
      </c>
      <c r="AM7" s="91" t="s">
        <v>210</v>
      </c>
      <c r="AN7" s="92">
        <v>184150000</v>
      </c>
      <c r="AO7" s="92">
        <v>147320000</v>
      </c>
      <c r="AP7" s="90">
        <v>127546569</v>
      </c>
      <c r="AQ7" s="90">
        <f t="shared" si="1"/>
        <v>19773431</v>
      </c>
      <c r="AR7" s="93" t="s">
        <v>62</v>
      </c>
      <c r="AS7" s="94">
        <f t="shared" si="2"/>
        <v>1</v>
      </c>
      <c r="AT7" s="94">
        <f t="shared" si="3"/>
        <v>0.8</v>
      </c>
      <c r="AU7" s="94">
        <f t="shared" si="4"/>
        <v>0.86577904561498775</v>
      </c>
      <c r="AV7" s="95" t="s">
        <v>62</v>
      </c>
      <c r="AW7" s="95" t="s">
        <v>62</v>
      </c>
      <c r="AX7" s="84" t="s">
        <v>211</v>
      </c>
      <c r="AY7" s="84" t="s">
        <v>60</v>
      </c>
      <c r="AZ7" s="84" t="s">
        <v>60</v>
      </c>
      <c r="BA7" s="84"/>
      <c r="BB7" s="84" t="s">
        <v>60</v>
      </c>
      <c r="BC7" s="84" t="s">
        <v>163</v>
      </c>
      <c r="BD7" s="96">
        <f>BW7</f>
        <v>2.4520547945205475</v>
      </c>
      <c r="BE7" s="97" t="s">
        <v>62</v>
      </c>
      <c r="BF7" s="89"/>
      <c r="BG7" s="89"/>
      <c r="BH7" s="89"/>
      <c r="BI7" s="89">
        <f t="shared" si="5"/>
        <v>0</v>
      </c>
      <c r="BJ7" s="95" t="s">
        <v>62</v>
      </c>
      <c r="BK7" s="98">
        <v>43617</v>
      </c>
      <c r="BL7" s="108">
        <v>43971</v>
      </c>
      <c r="BM7" s="114"/>
      <c r="BN7" s="99">
        <v>44186</v>
      </c>
      <c r="BO7" s="99">
        <v>44397</v>
      </c>
      <c r="BP7" s="99">
        <v>44397</v>
      </c>
      <c r="BQ7" s="98">
        <v>44512</v>
      </c>
      <c r="BR7" s="100">
        <f t="shared" si="6"/>
        <v>0.96986301369863015</v>
      </c>
      <c r="BS7" s="100">
        <f>(BN7-BL7)/365</f>
        <v>0.58904109589041098</v>
      </c>
      <c r="BT7" s="100">
        <f>(BO7-BN7)/365</f>
        <v>0.57808219178082187</v>
      </c>
      <c r="BU7" s="100">
        <f>(BP7-BO7)/365</f>
        <v>0</v>
      </c>
      <c r="BV7" s="100">
        <f>(BQ7-BP7)/365</f>
        <v>0.31506849315068491</v>
      </c>
      <c r="BW7" s="100">
        <f t="shared" si="7"/>
        <v>2.4520547945205475</v>
      </c>
    </row>
    <row r="8" spans="1:75" ht="80.25" customHeight="1">
      <c r="A8" s="115" t="s">
        <v>212</v>
      </c>
      <c r="B8" s="116">
        <v>2848</v>
      </c>
      <c r="C8" s="117" t="s">
        <v>65</v>
      </c>
      <c r="D8" s="117" t="s">
        <v>77</v>
      </c>
      <c r="E8" s="117" t="s">
        <v>106</v>
      </c>
      <c r="F8" s="117" t="s">
        <v>213</v>
      </c>
      <c r="G8" s="118">
        <v>10276343</v>
      </c>
      <c r="H8" s="117">
        <v>39</v>
      </c>
      <c r="I8" s="117">
        <v>2035</v>
      </c>
      <c r="J8" s="117" t="s">
        <v>214</v>
      </c>
      <c r="K8" s="118" t="s">
        <v>164</v>
      </c>
      <c r="L8" s="110"/>
      <c r="M8" s="80" t="s">
        <v>215</v>
      </c>
      <c r="N8" s="80">
        <v>0.6</v>
      </c>
      <c r="O8" s="80">
        <v>0</v>
      </c>
      <c r="P8" s="80">
        <v>0</v>
      </c>
      <c r="Q8" s="80" t="s">
        <v>179</v>
      </c>
      <c r="R8" s="81"/>
      <c r="S8" s="110" t="s">
        <v>204</v>
      </c>
      <c r="T8" s="80"/>
      <c r="U8" s="80"/>
      <c r="V8" s="80" t="s">
        <v>65</v>
      </c>
      <c r="W8" s="82" t="s">
        <v>77</v>
      </c>
      <c r="X8" s="119" t="s">
        <v>168</v>
      </c>
      <c r="Y8" s="83" t="s">
        <v>55</v>
      </c>
      <c r="Z8" s="84" t="s">
        <v>58</v>
      </c>
      <c r="AA8" s="85" t="s">
        <v>75</v>
      </c>
      <c r="AB8" s="83"/>
      <c r="AC8" s="86" t="s">
        <v>160</v>
      </c>
      <c r="AD8" s="86" t="s">
        <v>169</v>
      </c>
      <c r="AE8" s="84"/>
      <c r="AF8" s="87">
        <v>2017</v>
      </c>
      <c r="AG8" s="87">
        <f t="shared" si="0"/>
        <v>4</v>
      </c>
      <c r="AH8" s="88">
        <v>238000000</v>
      </c>
      <c r="AI8" s="89" t="s">
        <v>62</v>
      </c>
      <c r="AJ8" s="85" t="s">
        <v>170</v>
      </c>
      <c r="AK8" s="85" t="s">
        <v>171</v>
      </c>
      <c r="AL8" s="90">
        <v>0</v>
      </c>
      <c r="AM8" s="91" t="s">
        <v>172</v>
      </c>
      <c r="AN8" s="92">
        <v>12000000</v>
      </c>
      <c r="AO8" s="92">
        <v>9600000</v>
      </c>
      <c r="AP8" s="90">
        <v>0</v>
      </c>
      <c r="AQ8" s="90">
        <f t="shared" si="1"/>
        <v>9600000</v>
      </c>
      <c r="AR8" s="93" t="s">
        <v>62</v>
      </c>
      <c r="AS8" s="94">
        <f t="shared" si="2"/>
        <v>5.0420168067226892E-2</v>
      </c>
      <c r="AT8" s="94">
        <f t="shared" si="3"/>
        <v>4.0336134453781515E-2</v>
      </c>
      <c r="AU8" s="94">
        <f t="shared" si="4"/>
        <v>0</v>
      </c>
      <c r="AV8" s="95" t="s">
        <v>62</v>
      </c>
      <c r="AW8" s="95" t="s">
        <v>62</v>
      </c>
      <c r="AX8" s="84" t="s">
        <v>173</v>
      </c>
      <c r="AY8" s="84" t="s">
        <v>60</v>
      </c>
      <c r="AZ8" s="84" t="s">
        <v>60</v>
      </c>
      <c r="BA8" s="84"/>
      <c r="BB8" s="84"/>
      <c r="BC8" s="84" t="s">
        <v>163</v>
      </c>
      <c r="BD8" s="96">
        <f>BW8</f>
        <v>4.4520547945205475</v>
      </c>
      <c r="BE8" s="97">
        <f>(BL8-BK8)/365</f>
        <v>4.4520547945205475</v>
      </c>
      <c r="BF8" s="89">
        <v>1</v>
      </c>
      <c r="BG8" s="89"/>
      <c r="BH8" s="89"/>
      <c r="BI8" s="89">
        <f t="shared" si="5"/>
        <v>1</v>
      </c>
      <c r="BJ8" s="95" t="s">
        <v>62</v>
      </c>
      <c r="BK8" s="98">
        <v>42887</v>
      </c>
      <c r="BL8" s="98">
        <v>44512</v>
      </c>
      <c r="BM8" s="99"/>
      <c r="BN8" s="98"/>
      <c r="BO8" s="99"/>
      <c r="BP8" s="99"/>
      <c r="BQ8" s="99"/>
      <c r="BR8" s="100">
        <f t="shared" si="6"/>
        <v>4.4520547945205475</v>
      </c>
      <c r="BS8" s="100" t="s">
        <v>62</v>
      </c>
      <c r="BT8" s="100" t="s">
        <v>62</v>
      </c>
      <c r="BU8" s="100" t="s">
        <v>62</v>
      </c>
      <c r="BV8" s="100" t="s">
        <v>62</v>
      </c>
      <c r="BW8" s="100">
        <f t="shared" si="7"/>
        <v>4.4520547945205475</v>
      </c>
    </row>
    <row r="9" spans="1:75" ht="80.25" customHeight="1">
      <c r="A9" s="102" t="s">
        <v>216</v>
      </c>
      <c r="B9" s="103">
        <v>2850</v>
      </c>
      <c r="C9" s="104" t="s">
        <v>217</v>
      </c>
      <c r="D9" s="104" t="s">
        <v>77</v>
      </c>
      <c r="E9" s="104" t="s">
        <v>106</v>
      </c>
      <c r="F9" s="104" t="s">
        <v>218</v>
      </c>
      <c r="G9" s="105">
        <v>34100000</v>
      </c>
      <c r="H9" s="104">
        <v>19</v>
      </c>
      <c r="I9" s="104">
        <v>2035</v>
      </c>
      <c r="J9" s="104" t="s">
        <v>163</v>
      </c>
      <c r="K9" s="105" t="s">
        <v>164</v>
      </c>
      <c r="L9" s="112" t="s">
        <v>219</v>
      </c>
      <c r="M9" s="80" t="s">
        <v>220</v>
      </c>
      <c r="N9" s="80">
        <v>7.8</v>
      </c>
      <c r="O9" s="80">
        <v>0</v>
      </c>
      <c r="P9" s="80">
        <v>4</v>
      </c>
      <c r="Q9" s="80" t="s">
        <v>179</v>
      </c>
      <c r="R9" s="81">
        <v>47240133.490000002</v>
      </c>
      <c r="S9" s="110" t="s">
        <v>204</v>
      </c>
      <c r="T9" s="80" t="s">
        <v>221</v>
      </c>
      <c r="U9" s="80" t="s">
        <v>222</v>
      </c>
      <c r="V9" s="80" t="s">
        <v>223</v>
      </c>
      <c r="W9" s="82" t="s">
        <v>77</v>
      </c>
      <c r="X9" s="82" t="s">
        <v>224</v>
      </c>
      <c r="Y9" s="83" t="s">
        <v>55</v>
      </c>
      <c r="Z9" s="84" t="s">
        <v>58</v>
      </c>
      <c r="AA9" s="85" t="s">
        <v>225</v>
      </c>
      <c r="AB9" s="83"/>
      <c r="AC9" s="86" t="s">
        <v>217</v>
      </c>
      <c r="AD9" s="86" t="s">
        <v>226</v>
      </c>
      <c r="AE9" s="84"/>
      <c r="AF9" s="87">
        <v>2011</v>
      </c>
      <c r="AG9" s="87">
        <f t="shared" si="0"/>
        <v>10</v>
      </c>
      <c r="AH9" s="107">
        <v>72100000</v>
      </c>
      <c r="AI9" s="89" t="s">
        <v>62</v>
      </c>
      <c r="AJ9" s="85" t="s">
        <v>32</v>
      </c>
      <c r="AK9" s="85" t="s">
        <v>32</v>
      </c>
      <c r="AL9" s="90">
        <v>1280000</v>
      </c>
      <c r="AM9" s="120" t="s">
        <v>227</v>
      </c>
      <c r="AN9" s="92">
        <v>18600000</v>
      </c>
      <c r="AO9" s="92">
        <v>14880000</v>
      </c>
      <c r="AP9" s="90">
        <v>5276679</v>
      </c>
      <c r="AQ9" s="90">
        <f t="shared" si="1"/>
        <v>9603321</v>
      </c>
      <c r="AR9" s="93" t="s">
        <v>62</v>
      </c>
      <c r="AS9" s="94">
        <f t="shared" si="2"/>
        <v>0.2579750346740638</v>
      </c>
      <c r="AT9" s="94">
        <f t="shared" si="3"/>
        <v>0.20638002773925104</v>
      </c>
      <c r="AU9" s="94">
        <f t="shared" si="4"/>
        <v>0.35461552419354841</v>
      </c>
      <c r="AV9" s="95" t="s">
        <v>62</v>
      </c>
      <c r="AW9" s="95" t="s">
        <v>62</v>
      </c>
      <c r="AX9" s="84" t="s">
        <v>173</v>
      </c>
      <c r="AY9" s="84"/>
      <c r="AZ9" s="84"/>
      <c r="BA9" s="84" t="s">
        <v>60</v>
      </c>
      <c r="BB9" s="84"/>
      <c r="BC9" s="84" t="s">
        <v>163</v>
      </c>
      <c r="BD9" s="96">
        <f>BW9</f>
        <v>10.457534246575344</v>
      </c>
      <c r="BE9" s="97">
        <f>(BP9-BO9)/365</f>
        <v>0.14520547945205478</v>
      </c>
      <c r="BF9" s="89"/>
      <c r="BG9" s="89">
        <v>1</v>
      </c>
      <c r="BH9" s="89"/>
      <c r="BI9" s="89">
        <f t="shared" si="5"/>
        <v>1</v>
      </c>
      <c r="BJ9" s="95" t="s">
        <v>62</v>
      </c>
      <c r="BK9" s="98">
        <v>40695</v>
      </c>
      <c r="BL9" s="108">
        <v>42159</v>
      </c>
      <c r="BM9" s="114"/>
      <c r="BN9" s="99">
        <v>43040</v>
      </c>
      <c r="BO9" s="108">
        <v>44459</v>
      </c>
      <c r="BP9" s="111">
        <v>44512</v>
      </c>
      <c r="BQ9" s="99"/>
      <c r="BR9" s="100">
        <f t="shared" si="6"/>
        <v>4.0109589041095894</v>
      </c>
      <c r="BS9" s="100">
        <f>(BN9-BL9)/365</f>
        <v>2.4136986301369863</v>
      </c>
      <c r="BT9" s="100">
        <f>(BO9-BN9)/365</f>
        <v>3.8876712328767122</v>
      </c>
      <c r="BU9" s="100">
        <f>(BP9-BO9)/365</f>
        <v>0.14520547945205478</v>
      </c>
      <c r="BV9" s="100" t="s">
        <v>62</v>
      </c>
      <c r="BW9" s="100">
        <f t="shared" si="7"/>
        <v>10.457534246575344</v>
      </c>
    </row>
    <row r="10" spans="1:75" ht="80.25" customHeight="1">
      <c r="A10" s="102" t="s">
        <v>228</v>
      </c>
      <c r="B10" s="103">
        <v>2849</v>
      </c>
      <c r="C10" s="104" t="s">
        <v>217</v>
      </c>
      <c r="D10" s="104" t="s">
        <v>77</v>
      </c>
      <c r="E10" s="104" t="s">
        <v>106</v>
      </c>
      <c r="F10" s="104" t="s">
        <v>218</v>
      </c>
      <c r="G10" s="105">
        <v>71530000</v>
      </c>
      <c r="H10" s="104">
        <v>17</v>
      </c>
      <c r="I10" s="104">
        <v>2035</v>
      </c>
      <c r="J10" s="104" t="s">
        <v>163</v>
      </c>
      <c r="K10" s="105" t="s">
        <v>164</v>
      </c>
      <c r="L10" s="112" t="s">
        <v>219</v>
      </c>
      <c r="M10" s="80" t="s">
        <v>229</v>
      </c>
      <c r="N10" s="80">
        <v>4.2</v>
      </c>
      <c r="O10" s="80">
        <v>0</v>
      </c>
      <c r="P10" s="80">
        <v>4</v>
      </c>
      <c r="Q10" s="80" t="s">
        <v>179</v>
      </c>
      <c r="R10" s="81">
        <v>99093453.040000007</v>
      </c>
      <c r="S10" s="110" t="s">
        <v>204</v>
      </c>
      <c r="T10" s="80" t="s">
        <v>230</v>
      </c>
      <c r="U10" s="80"/>
      <c r="V10" s="80" t="s">
        <v>231</v>
      </c>
      <c r="W10" s="121"/>
      <c r="X10" s="121"/>
      <c r="Y10" s="121"/>
      <c r="Z10" s="121"/>
      <c r="AA10" s="121"/>
      <c r="AB10" s="121"/>
      <c r="AC10" s="121"/>
      <c r="AD10" s="121" t="s">
        <v>226</v>
      </c>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2"/>
      <c r="BE10" s="121"/>
      <c r="BF10" s="121"/>
      <c r="BG10" s="121"/>
      <c r="BH10" s="121"/>
      <c r="BI10" s="121"/>
      <c r="BJ10" s="121"/>
      <c r="BK10" s="121"/>
      <c r="BL10" s="121"/>
      <c r="BM10" s="121"/>
      <c r="BN10" s="121"/>
      <c r="BO10" s="121"/>
      <c r="BP10" s="121"/>
      <c r="BQ10" s="121"/>
      <c r="BR10" s="121"/>
      <c r="BS10" s="121"/>
      <c r="BT10" s="121"/>
      <c r="BU10" s="121"/>
      <c r="BV10" s="121"/>
      <c r="BW10" s="121"/>
    </row>
    <row r="11" spans="1:75" ht="80.25" customHeight="1">
      <c r="A11" s="115" t="s">
        <v>232</v>
      </c>
      <c r="B11" s="116">
        <v>2851</v>
      </c>
      <c r="C11" s="117" t="s">
        <v>65</v>
      </c>
      <c r="D11" s="117" t="s">
        <v>77</v>
      </c>
      <c r="E11" s="117" t="s">
        <v>106</v>
      </c>
      <c r="F11" s="117" t="s">
        <v>110</v>
      </c>
      <c r="G11" s="118">
        <v>4700000</v>
      </c>
      <c r="H11" s="117">
        <v>31</v>
      </c>
      <c r="I11" s="117">
        <v>2045</v>
      </c>
      <c r="J11" s="117" t="s">
        <v>214</v>
      </c>
      <c r="K11" s="118" t="s">
        <v>164</v>
      </c>
      <c r="L11" s="110"/>
      <c r="M11" s="80" t="s">
        <v>233</v>
      </c>
      <c r="N11" s="80">
        <v>2.6</v>
      </c>
      <c r="O11" s="80">
        <v>3</v>
      </c>
      <c r="P11" s="80">
        <v>4</v>
      </c>
      <c r="Q11" s="80" t="s">
        <v>179</v>
      </c>
      <c r="R11" s="81">
        <v>9638023.6600000001</v>
      </c>
      <c r="S11" s="110" t="s">
        <v>204</v>
      </c>
      <c r="T11" s="80"/>
      <c r="U11" s="80"/>
      <c r="V11" s="80" t="s">
        <v>65</v>
      </c>
      <c r="W11" s="82" t="s">
        <v>234</v>
      </c>
      <c r="X11" s="119" t="s">
        <v>235</v>
      </c>
      <c r="Y11" s="84" t="s">
        <v>55</v>
      </c>
      <c r="Z11" s="84" t="s">
        <v>236</v>
      </c>
      <c r="AA11" s="85" t="s">
        <v>63</v>
      </c>
      <c r="AB11" s="83" t="s">
        <v>237</v>
      </c>
      <c r="AC11" s="85" t="s">
        <v>238</v>
      </c>
      <c r="AD11" s="86">
        <v>132045</v>
      </c>
      <c r="AE11" s="123"/>
      <c r="AF11" s="87"/>
      <c r="AG11" s="87"/>
      <c r="AH11" s="88">
        <v>999200</v>
      </c>
      <c r="AI11" s="89">
        <v>2022</v>
      </c>
      <c r="AJ11" s="85" t="s">
        <v>170</v>
      </c>
      <c r="AK11" s="85" t="s">
        <v>239</v>
      </c>
      <c r="AL11" s="90">
        <v>0</v>
      </c>
      <c r="AM11" s="91" t="s">
        <v>240</v>
      </c>
      <c r="AN11" s="92">
        <v>999200</v>
      </c>
      <c r="AO11" s="92">
        <v>0</v>
      </c>
      <c r="AP11" s="90">
        <v>0</v>
      </c>
      <c r="AQ11" s="90">
        <f>SUM(AO11-AP11)</f>
        <v>0</v>
      </c>
      <c r="AR11" s="93">
        <v>49960</v>
      </c>
      <c r="AS11" s="94">
        <f>SUM(AN11/AH11)</f>
        <v>1</v>
      </c>
      <c r="AT11" s="94">
        <f>SUM(AO11/AH11)</f>
        <v>0</v>
      </c>
      <c r="AU11" s="94" t="s">
        <v>62</v>
      </c>
      <c r="AV11" s="95" t="s">
        <v>65</v>
      </c>
      <c r="AW11" s="95" t="s">
        <v>65</v>
      </c>
      <c r="AX11" s="84" t="s">
        <v>211</v>
      </c>
      <c r="AY11" s="84" t="s">
        <v>60</v>
      </c>
      <c r="AZ11" s="84" t="s">
        <v>60</v>
      </c>
      <c r="BA11" s="84" t="s">
        <v>60</v>
      </c>
      <c r="BB11" s="84" t="s">
        <v>60</v>
      </c>
      <c r="BC11" s="84" t="s">
        <v>241</v>
      </c>
      <c r="BD11" s="96">
        <f>BW11</f>
        <v>0.44931506849315067</v>
      </c>
      <c r="BE11" s="97">
        <f>(BL11-BK11)/365</f>
        <v>0.44931506849315067</v>
      </c>
      <c r="BF11" s="89"/>
      <c r="BG11" s="89"/>
      <c r="BH11" s="89"/>
      <c r="BI11" s="89">
        <f>SUBTOTAL(9,BF11:BH11)</f>
        <v>0</v>
      </c>
      <c r="BJ11" s="95"/>
      <c r="BK11" s="98">
        <v>44348</v>
      </c>
      <c r="BL11" s="98">
        <v>44512</v>
      </c>
      <c r="BM11" s="108"/>
      <c r="BN11" s="108"/>
      <c r="BO11" s="108"/>
      <c r="BP11" s="98"/>
      <c r="BQ11" s="108"/>
      <c r="BR11" s="100">
        <f>(BL11-BK11)/365</f>
        <v>0.44931506849315067</v>
      </c>
      <c r="BS11" s="100" t="s">
        <v>62</v>
      </c>
      <c r="BT11" s="100" t="s">
        <v>62</v>
      </c>
      <c r="BU11" s="100" t="s">
        <v>62</v>
      </c>
      <c r="BV11" s="100" t="s">
        <v>62</v>
      </c>
      <c r="BW11" s="100">
        <f>SUM(BR11:BV11)</f>
        <v>0.44931506849315067</v>
      </c>
    </row>
    <row r="12" spans="1:75" ht="80.25" customHeight="1">
      <c r="A12" s="124" t="s">
        <v>242</v>
      </c>
      <c r="B12" s="125">
        <v>2852</v>
      </c>
      <c r="C12" s="126" t="s">
        <v>243</v>
      </c>
      <c r="D12" s="126" t="s">
        <v>77</v>
      </c>
      <c r="E12" s="126" t="s">
        <v>244</v>
      </c>
      <c r="F12" s="126" t="s">
        <v>110</v>
      </c>
      <c r="G12" s="127">
        <v>84000000</v>
      </c>
      <c r="H12" s="126">
        <v>40</v>
      </c>
      <c r="I12" s="126">
        <v>2045</v>
      </c>
      <c r="J12" s="126" t="s">
        <v>163</v>
      </c>
      <c r="K12" s="127" t="s">
        <v>164</v>
      </c>
      <c r="L12" s="112" t="s">
        <v>245</v>
      </c>
      <c r="M12" s="80" t="s">
        <v>246</v>
      </c>
      <c r="N12" s="80">
        <v>4.8</v>
      </c>
      <c r="O12" s="80">
        <v>4</v>
      </c>
      <c r="P12" s="80">
        <v>6</v>
      </c>
      <c r="Q12" s="80" t="s">
        <v>179</v>
      </c>
      <c r="R12" s="81">
        <v>172254039.90000001</v>
      </c>
      <c r="S12" s="110" t="s">
        <v>204</v>
      </c>
      <c r="T12" s="80" t="s">
        <v>230</v>
      </c>
      <c r="U12" s="80"/>
      <c r="V12" s="80" t="s">
        <v>65</v>
      </c>
      <c r="W12" s="82" t="s">
        <v>77</v>
      </c>
      <c r="X12" s="119" t="s">
        <v>247</v>
      </c>
      <c r="Y12" s="83" t="s">
        <v>248</v>
      </c>
      <c r="Z12" s="84" t="s">
        <v>65</v>
      </c>
      <c r="AA12" s="85" t="s">
        <v>75</v>
      </c>
      <c r="AB12" s="83"/>
      <c r="AC12" s="85" t="s">
        <v>243</v>
      </c>
      <c r="AD12" s="86">
        <v>124263.02</v>
      </c>
      <c r="AE12" s="123"/>
      <c r="AF12" s="87"/>
      <c r="AG12" s="87"/>
      <c r="AH12" s="88">
        <v>85000000</v>
      </c>
      <c r="AI12" s="89" t="s">
        <v>62</v>
      </c>
      <c r="AJ12" s="85" t="s">
        <v>49</v>
      </c>
      <c r="AK12" s="85" t="s">
        <v>31</v>
      </c>
      <c r="AL12" s="90"/>
      <c r="AM12" s="91" t="s">
        <v>249</v>
      </c>
      <c r="AN12" s="92">
        <v>1000000</v>
      </c>
      <c r="AO12" s="92">
        <v>800000</v>
      </c>
      <c r="AP12" s="90">
        <v>0</v>
      </c>
      <c r="AQ12" s="90">
        <f>SUM(AO12-AP12)</f>
        <v>800000</v>
      </c>
      <c r="AR12" s="93" t="s">
        <v>62</v>
      </c>
      <c r="AS12" s="94">
        <f>SUM(AN12/AH12)</f>
        <v>1.1764705882352941E-2</v>
      </c>
      <c r="AT12" s="94">
        <f>SUM(AO12/AH12)</f>
        <v>9.4117647058823521E-3</v>
      </c>
      <c r="AU12" s="94">
        <f>SUM(AP12/AO12)</f>
        <v>0</v>
      </c>
      <c r="AV12" s="95" t="s">
        <v>62</v>
      </c>
      <c r="AW12" s="95" t="s">
        <v>62</v>
      </c>
      <c r="AX12" s="84"/>
      <c r="AY12" s="84"/>
      <c r="AZ12" s="84"/>
      <c r="BA12" s="84"/>
      <c r="BB12" s="84"/>
      <c r="BC12" s="84"/>
      <c r="BD12" s="96">
        <f>BW12</f>
        <v>0</v>
      </c>
      <c r="BE12" s="97">
        <f>(BN12-BL12)/365</f>
        <v>0</v>
      </c>
      <c r="BF12" s="89"/>
      <c r="BG12" s="89"/>
      <c r="BH12" s="89"/>
      <c r="BI12" s="89">
        <f>SUBTOTAL(9,BF12:BH12)</f>
        <v>0</v>
      </c>
      <c r="BJ12" s="95"/>
      <c r="BK12" s="108"/>
      <c r="BL12" s="108"/>
      <c r="BM12" s="108"/>
      <c r="BN12" s="98"/>
      <c r="BO12" s="108"/>
      <c r="BP12" s="98"/>
      <c r="BQ12" s="108"/>
      <c r="BR12" s="100"/>
      <c r="BS12" s="100"/>
      <c r="BT12" s="100"/>
      <c r="BU12" s="100"/>
      <c r="BV12" s="100"/>
      <c r="BW12" s="100"/>
    </row>
    <row r="13" spans="1:75" ht="80.25" customHeight="1">
      <c r="A13" s="128" t="s">
        <v>74</v>
      </c>
      <c r="B13" s="128">
        <v>2833</v>
      </c>
      <c r="C13" s="129" t="s">
        <v>73</v>
      </c>
      <c r="D13" s="129" t="s">
        <v>77</v>
      </c>
      <c r="E13" s="129" t="s">
        <v>76</v>
      </c>
      <c r="F13" s="129" t="s">
        <v>110</v>
      </c>
      <c r="G13" s="130">
        <v>76000000</v>
      </c>
      <c r="H13" s="131"/>
      <c r="I13" s="132"/>
      <c r="J13" s="129"/>
      <c r="K13" s="133"/>
      <c r="L13" s="134" t="s">
        <v>250</v>
      </c>
      <c r="M13" s="129"/>
      <c r="N13" s="129"/>
      <c r="O13" s="129"/>
      <c r="P13" s="129"/>
      <c r="Q13" s="128"/>
      <c r="R13" s="135"/>
      <c r="S13" s="136"/>
      <c r="T13" s="136"/>
      <c r="U13" s="136"/>
      <c r="V13" s="136"/>
      <c r="W13" s="137"/>
      <c r="X13" s="138"/>
      <c r="Y13" s="138"/>
      <c r="Z13" s="139"/>
      <c r="AA13" s="140"/>
      <c r="AB13" s="141"/>
      <c r="AC13" s="138"/>
      <c r="AD13" s="142">
        <v>124263.01</v>
      </c>
      <c r="AE13" s="139"/>
      <c r="AF13" s="143"/>
      <c r="AG13" s="143"/>
      <c r="AH13" s="138"/>
      <c r="AI13" s="144"/>
      <c r="AJ13" s="140"/>
      <c r="AK13" s="140"/>
      <c r="AL13" s="145"/>
      <c r="AM13" s="138"/>
      <c r="AN13" s="146"/>
      <c r="AO13" s="146"/>
      <c r="AP13" s="145"/>
      <c r="AQ13" s="145"/>
      <c r="AR13" s="147"/>
      <c r="AS13" s="148"/>
      <c r="AT13" s="148"/>
      <c r="AU13" s="148"/>
      <c r="AV13" s="149"/>
      <c r="AW13" s="149"/>
      <c r="AX13" s="139"/>
      <c r="AY13" s="139"/>
      <c r="AZ13" s="139"/>
      <c r="BA13" s="139"/>
      <c r="BB13" s="139"/>
      <c r="BC13" s="139"/>
      <c r="BD13" s="150"/>
      <c r="BE13" s="151"/>
      <c r="BF13" s="144"/>
      <c r="BG13" s="144"/>
      <c r="BH13" s="144"/>
      <c r="BI13" s="144"/>
      <c r="BJ13" s="149"/>
      <c r="BK13" s="138"/>
      <c r="BL13" s="138"/>
      <c r="BM13" s="138"/>
      <c r="BN13" s="138"/>
      <c r="BO13" s="152"/>
      <c r="BP13" s="138"/>
      <c r="BQ13" s="138"/>
      <c r="BR13" s="153"/>
      <c r="BS13" s="153"/>
      <c r="BT13" s="153"/>
      <c r="BU13" s="153"/>
      <c r="BV13" s="153"/>
      <c r="BW13" s="153"/>
    </row>
    <row r="14" spans="1:75" ht="80.25" customHeight="1">
      <c r="A14" s="154" t="s">
        <v>224</v>
      </c>
      <c r="B14" s="154" t="s">
        <v>251</v>
      </c>
      <c r="C14" s="121" t="s">
        <v>217</v>
      </c>
      <c r="D14" s="80" t="s">
        <v>77</v>
      </c>
      <c r="E14" s="80" t="s">
        <v>252</v>
      </c>
      <c r="F14" s="80" t="s">
        <v>225</v>
      </c>
      <c r="G14" s="155">
        <v>72100000</v>
      </c>
      <c r="H14" s="156"/>
      <c r="I14" s="157"/>
      <c r="J14" s="80"/>
      <c r="K14" s="110"/>
      <c r="L14" s="112" t="s">
        <v>227</v>
      </c>
      <c r="M14" s="80"/>
      <c r="N14" s="80"/>
      <c r="O14" s="80"/>
      <c r="P14" s="80"/>
      <c r="Q14" s="154"/>
      <c r="R14" s="81"/>
      <c r="S14" s="158"/>
      <c r="T14" s="158"/>
      <c r="U14" s="158"/>
      <c r="V14" s="158"/>
      <c r="W14" s="82"/>
      <c r="X14" s="121"/>
      <c r="Y14" s="121"/>
      <c r="Z14" s="84"/>
      <c r="AA14" s="85"/>
      <c r="AB14" s="83"/>
      <c r="AC14" s="121"/>
      <c r="AD14" s="86" t="s">
        <v>226</v>
      </c>
      <c r="AE14" s="84"/>
      <c r="AF14" s="87"/>
      <c r="AG14" s="87"/>
      <c r="AH14" s="121"/>
      <c r="AI14" s="89"/>
      <c r="AJ14" s="85"/>
      <c r="AK14" s="85"/>
      <c r="AL14" s="90"/>
      <c r="AM14" s="121"/>
      <c r="AN14" s="92"/>
      <c r="AO14" s="92"/>
      <c r="AP14" s="90"/>
      <c r="AQ14" s="90"/>
      <c r="AR14" s="93"/>
      <c r="AS14" s="94"/>
      <c r="AT14" s="94"/>
      <c r="AU14" s="94"/>
      <c r="AV14" s="95"/>
      <c r="AW14" s="95"/>
      <c r="AX14" s="84"/>
      <c r="AY14" s="84"/>
      <c r="AZ14" s="84"/>
      <c r="BA14" s="84"/>
      <c r="BB14" s="84"/>
      <c r="BC14" s="84"/>
      <c r="BD14" s="97"/>
      <c r="BE14" s="97"/>
      <c r="BF14" s="89"/>
      <c r="BG14" s="89"/>
      <c r="BH14" s="89"/>
      <c r="BI14" s="89"/>
      <c r="BJ14" s="95"/>
      <c r="BK14" s="121"/>
      <c r="BL14" s="121"/>
      <c r="BM14" s="121"/>
      <c r="BN14" s="121"/>
      <c r="BO14" s="108"/>
      <c r="BP14" s="121"/>
      <c r="BQ14" s="121"/>
      <c r="BR14" s="100"/>
      <c r="BS14" s="100"/>
      <c r="BT14" s="100"/>
      <c r="BU14" s="100"/>
      <c r="BV14" s="100"/>
      <c r="BW14" s="100"/>
    </row>
    <row r="15" spans="1:75" s="166" customFormat="1" ht="80.25" customHeight="1">
      <c r="A15" s="159"/>
      <c r="B15" s="160"/>
      <c r="C15" s="160"/>
      <c r="D15" s="160"/>
      <c r="E15" s="160"/>
      <c r="F15" s="160"/>
      <c r="G15" s="160"/>
      <c r="H15" s="160"/>
      <c r="I15" s="160"/>
      <c r="J15" s="160"/>
      <c r="K15" s="160"/>
      <c r="L15" s="161"/>
      <c r="M15" s="162"/>
      <c r="N15" s="163"/>
      <c r="O15" s="163"/>
      <c r="P15" s="163"/>
      <c r="Q15" s="164"/>
      <c r="R15" s="162"/>
      <c r="S15" s="165"/>
      <c r="T15" s="165"/>
      <c r="U15" s="165"/>
      <c r="V15" s="165"/>
    </row>
    <row r="16" spans="1:75" ht="80.25" customHeight="1">
      <c r="AE16" s="173"/>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sqref="A1:H1"/>
    </sheetView>
  </sheetViews>
  <sheetFormatPr baseColWidth="10" defaultColWidth="15.83203125" defaultRowHeight="13"/>
  <cols>
    <col min="1" max="1" width="26.6640625" style="175" customWidth="1"/>
    <col min="2" max="2" width="26.83203125" style="175" customWidth="1"/>
    <col min="3" max="3" width="19" style="175" customWidth="1"/>
    <col min="4" max="4" width="24.1640625" style="175" customWidth="1"/>
    <col min="5" max="5" width="28.33203125" style="175" customWidth="1"/>
    <col min="6" max="6" width="32.83203125" style="175" customWidth="1"/>
    <col min="7" max="7" width="35.33203125" style="175" customWidth="1"/>
    <col min="8" max="8" width="62.1640625" style="175" customWidth="1"/>
    <col min="9" max="9" width="26.83203125" style="175" customWidth="1"/>
    <col min="10" max="10" width="18.5" style="175" customWidth="1"/>
    <col min="11" max="11" width="77.6640625" style="175" bestFit="1" customWidth="1"/>
    <col min="12" max="13" width="16.83203125" style="175" customWidth="1"/>
    <col min="14" max="14" width="20.1640625" style="175" customWidth="1"/>
    <col min="15" max="15" width="20" style="175" customWidth="1"/>
    <col min="16" max="16" width="20.33203125" style="175" customWidth="1"/>
    <col min="17" max="16384" width="15.83203125" style="175"/>
  </cols>
  <sheetData>
    <row r="1" spans="1:17" ht="60" customHeight="1">
      <c r="A1" s="340" t="s">
        <v>253</v>
      </c>
      <c r="B1" s="340"/>
      <c r="C1" s="340"/>
      <c r="D1" s="340"/>
      <c r="E1" s="340"/>
      <c r="F1" s="340"/>
      <c r="G1" s="340"/>
      <c r="H1" s="340"/>
      <c r="I1" s="174"/>
      <c r="J1" s="174"/>
      <c r="K1" s="174"/>
      <c r="L1" s="174"/>
      <c r="M1" s="174"/>
      <c r="N1" s="174"/>
      <c r="O1" s="174"/>
      <c r="P1" s="174"/>
      <c r="Q1" s="174"/>
    </row>
    <row r="2" spans="1:17" s="178" customFormat="1" ht="43" customHeight="1">
      <c r="A2" s="176" t="s">
        <v>254</v>
      </c>
      <c r="B2" s="176" t="s">
        <v>2</v>
      </c>
      <c r="C2" s="177" t="s">
        <v>255</v>
      </c>
      <c r="D2" s="177" t="s">
        <v>256</v>
      </c>
      <c r="E2" s="177" t="s">
        <v>1</v>
      </c>
      <c r="F2" s="177" t="s">
        <v>257</v>
      </c>
      <c r="G2" s="177" t="s">
        <v>3</v>
      </c>
      <c r="H2" s="177" t="s">
        <v>72</v>
      </c>
      <c r="I2" s="177" t="s">
        <v>258</v>
      </c>
      <c r="J2" s="177" t="s">
        <v>259</v>
      </c>
      <c r="K2" s="177" t="s">
        <v>71</v>
      </c>
      <c r="L2" s="177" t="s">
        <v>260</v>
      </c>
      <c r="M2" s="177" t="s">
        <v>261</v>
      </c>
      <c r="N2" s="177" t="s">
        <v>262</v>
      </c>
      <c r="O2" s="177" t="s">
        <v>263</v>
      </c>
      <c r="P2" s="177" t="s">
        <v>264</v>
      </c>
      <c r="Q2" s="176" t="s">
        <v>265</v>
      </c>
    </row>
    <row r="3" spans="1:17" s="183" customFormat="1" ht="61.5" customHeight="1">
      <c r="A3" s="179" t="s">
        <v>266</v>
      </c>
      <c r="B3" s="180" t="s">
        <v>74</v>
      </c>
      <c r="C3" s="180" t="s">
        <v>267</v>
      </c>
      <c r="D3" s="180">
        <v>2833</v>
      </c>
      <c r="E3" s="180" t="s">
        <v>77</v>
      </c>
      <c r="F3" s="180">
        <v>124263.01</v>
      </c>
      <c r="G3" s="180" t="s">
        <v>76</v>
      </c>
      <c r="H3" s="181">
        <v>76000000</v>
      </c>
      <c r="I3" s="180" t="s">
        <v>268</v>
      </c>
      <c r="J3" s="181">
        <v>75000000</v>
      </c>
      <c r="K3" s="180" t="s">
        <v>269</v>
      </c>
      <c r="L3" s="181">
        <v>60000000</v>
      </c>
      <c r="M3" s="180" t="s">
        <v>270</v>
      </c>
      <c r="N3" s="180" t="s">
        <v>271</v>
      </c>
      <c r="O3" s="180"/>
      <c r="P3" s="181">
        <v>60000000</v>
      </c>
      <c r="Q3" s="182" t="s">
        <v>52</v>
      </c>
    </row>
    <row r="4" spans="1:17" ht="60" customHeight="1">
      <c r="A4" s="184" t="s">
        <v>217</v>
      </c>
      <c r="B4" s="185" t="s">
        <v>224</v>
      </c>
      <c r="C4" s="186" t="s">
        <v>225</v>
      </c>
      <c r="D4" s="186" t="s">
        <v>251</v>
      </c>
      <c r="E4" s="186" t="s">
        <v>77</v>
      </c>
      <c r="F4" s="186" t="s">
        <v>226</v>
      </c>
      <c r="G4" s="186" t="s">
        <v>78</v>
      </c>
      <c r="H4" s="187">
        <v>72100000</v>
      </c>
      <c r="I4" s="186" t="s">
        <v>272</v>
      </c>
      <c r="J4" s="187">
        <v>18600000</v>
      </c>
      <c r="K4" s="186" t="s">
        <v>273</v>
      </c>
      <c r="L4" s="187">
        <v>4320000</v>
      </c>
      <c r="M4" s="186" t="s">
        <v>274</v>
      </c>
      <c r="N4" s="187">
        <v>6476679</v>
      </c>
      <c r="O4" s="186" t="s">
        <v>275</v>
      </c>
      <c r="P4" s="187">
        <v>-2156679</v>
      </c>
      <c r="Q4" s="186" t="s">
        <v>52</v>
      </c>
    </row>
    <row r="5" spans="1:17" ht="47.25" customHeight="1"/>
    <row r="7" spans="1:17" s="188" customFormat="1" ht="37" customHeight="1">
      <c r="A7" s="341" t="s">
        <v>276</v>
      </c>
      <c r="B7" s="341"/>
      <c r="C7" s="341"/>
      <c r="D7" s="341"/>
      <c r="E7" s="341"/>
      <c r="F7" s="341"/>
      <c r="G7" s="341"/>
      <c r="H7" s="341"/>
      <c r="I7" s="341"/>
      <c r="J7" s="175"/>
    </row>
    <row r="8" spans="1:17" ht="3" customHeight="1">
      <c r="A8" s="341"/>
      <c r="B8" s="341"/>
      <c r="C8" s="341"/>
      <c r="D8" s="341"/>
      <c r="E8" s="341"/>
      <c r="F8" s="341"/>
      <c r="G8" s="341"/>
      <c r="H8" s="341"/>
      <c r="I8" s="341"/>
    </row>
    <row r="9" spans="1:17" ht="12.75" hidden="1" customHeight="1">
      <c r="A9" s="341"/>
      <c r="B9" s="341"/>
      <c r="C9" s="341"/>
      <c r="D9" s="341"/>
      <c r="E9" s="341"/>
      <c r="F9" s="341"/>
      <c r="G9" s="341"/>
      <c r="H9" s="341"/>
      <c r="I9" s="341"/>
    </row>
    <row r="10" spans="1:17" ht="1" hidden="1" customHeight="1">
      <c r="A10" s="341"/>
      <c r="B10" s="341"/>
      <c r="C10" s="341"/>
      <c r="D10" s="341"/>
      <c r="E10" s="341"/>
      <c r="F10" s="341"/>
      <c r="G10" s="341"/>
      <c r="H10" s="341"/>
      <c r="I10" s="341"/>
    </row>
    <row r="11" spans="1:17" ht="8" customHeight="1">
      <c r="A11" s="341"/>
      <c r="B11" s="341"/>
      <c r="C11" s="341"/>
      <c r="D11" s="341"/>
      <c r="E11" s="341"/>
      <c r="F11" s="341"/>
      <c r="G11" s="341"/>
      <c r="H11" s="341"/>
      <c r="I11" s="341"/>
    </row>
    <row r="12" spans="1:17" ht="19" customHeight="1">
      <c r="A12" s="341"/>
      <c r="B12" s="341"/>
      <c r="C12" s="341"/>
      <c r="D12" s="341"/>
      <c r="E12" s="341"/>
      <c r="F12" s="341"/>
      <c r="G12" s="341"/>
      <c r="H12" s="341"/>
      <c r="I12" s="341"/>
    </row>
    <row r="13" spans="1:17">
      <c r="A13" s="183"/>
      <c r="B13" s="183"/>
      <c r="C13" s="183"/>
      <c r="D13" s="183"/>
      <c r="E13" s="183"/>
      <c r="F13" s="183"/>
      <c r="G13" s="183"/>
      <c r="H13" s="183"/>
      <c r="I13" s="183"/>
    </row>
    <row r="14" spans="1:17" ht="60" customHeight="1">
      <c r="A14" s="340" t="s">
        <v>277</v>
      </c>
      <c r="B14" s="340"/>
      <c r="C14" s="340"/>
      <c r="D14" s="340"/>
      <c r="E14" s="340"/>
      <c r="F14" s="340"/>
      <c r="G14" s="340"/>
      <c r="H14" s="340"/>
      <c r="I14" s="174"/>
      <c r="J14" s="174"/>
      <c r="K14" s="174"/>
      <c r="L14" s="174"/>
      <c r="M14" s="174"/>
      <c r="N14" s="174"/>
      <c r="O14" s="174"/>
      <c r="P14" s="174"/>
      <c r="Q14" s="174"/>
    </row>
    <row r="15" spans="1:17" ht="14">
      <c r="A15" s="189" t="s">
        <v>254</v>
      </c>
      <c r="B15" s="190" t="s">
        <v>2</v>
      </c>
      <c r="C15" s="190" t="s">
        <v>255</v>
      </c>
      <c r="D15" s="189" t="s">
        <v>256</v>
      </c>
      <c r="E15" s="189" t="s">
        <v>1</v>
      </c>
      <c r="F15" s="189" t="s">
        <v>257</v>
      </c>
      <c r="G15" s="189" t="s">
        <v>3</v>
      </c>
      <c r="H15" s="189" t="s">
        <v>72</v>
      </c>
      <c r="I15" s="189" t="s">
        <v>258</v>
      </c>
      <c r="J15" s="189" t="s">
        <v>259</v>
      </c>
      <c r="K15" s="189" t="s">
        <v>71</v>
      </c>
      <c r="L15" s="189" t="s">
        <v>260</v>
      </c>
      <c r="M15" s="189" t="s">
        <v>261</v>
      </c>
      <c r="N15" s="189" t="s">
        <v>262</v>
      </c>
      <c r="O15" s="189" t="s">
        <v>263</v>
      </c>
      <c r="P15" s="189" t="s">
        <v>264</v>
      </c>
      <c r="Q15" s="191" t="s">
        <v>265</v>
      </c>
    </row>
    <row r="16" spans="1:17" ht="42">
      <c r="A16" s="192" t="s">
        <v>73</v>
      </c>
      <c r="B16" s="193" t="s">
        <v>74</v>
      </c>
      <c r="C16" s="194" t="s">
        <v>75</v>
      </c>
      <c r="D16" s="194" t="s">
        <v>278</v>
      </c>
      <c r="E16" s="194" t="s">
        <v>77</v>
      </c>
      <c r="F16" s="195">
        <v>124263.01</v>
      </c>
      <c r="G16" s="195" t="s">
        <v>279</v>
      </c>
      <c r="H16" s="196">
        <v>59000000</v>
      </c>
      <c r="I16" s="195" t="s">
        <v>268</v>
      </c>
      <c r="J16" s="196">
        <v>1000000</v>
      </c>
      <c r="K16" s="195" t="s">
        <v>280</v>
      </c>
      <c r="L16" s="196">
        <v>800000</v>
      </c>
      <c r="M16" s="195" t="s">
        <v>270</v>
      </c>
      <c r="N16" s="195" t="s">
        <v>271</v>
      </c>
      <c r="O16" s="197">
        <v>400000</v>
      </c>
      <c r="P16" s="196">
        <v>400000</v>
      </c>
      <c r="Q16" s="198" t="s">
        <v>52</v>
      </c>
    </row>
    <row r="17" spans="1:17" ht="40" customHeight="1">
      <c r="A17" s="199" t="s">
        <v>175</v>
      </c>
      <c r="B17" s="200" t="s">
        <v>182</v>
      </c>
      <c r="C17" s="200" t="s">
        <v>56</v>
      </c>
      <c r="D17" s="200" t="s">
        <v>281</v>
      </c>
      <c r="E17" s="201" t="s">
        <v>77</v>
      </c>
      <c r="F17" s="200">
        <v>101558</v>
      </c>
      <c r="G17" s="200" t="s">
        <v>282</v>
      </c>
      <c r="H17" s="202">
        <v>16500000</v>
      </c>
      <c r="I17" s="200" t="s">
        <v>283</v>
      </c>
      <c r="J17" s="202">
        <v>3000000</v>
      </c>
      <c r="K17" s="200" t="s">
        <v>284</v>
      </c>
      <c r="L17" s="202">
        <v>2400000</v>
      </c>
      <c r="M17" s="200" t="s">
        <v>285</v>
      </c>
      <c r="N17" s="203" t="s">
        <v>271</v>
      </c>
      <c r="O17" s="202">
        <v>1749494</v>
      </c>
      <c r="P17" s="202">
        <v>650506</v>
      </c>
      <c r="Q17" s="204" t="s">
        <v>52</v>
      </c>
    </row>
    <row r="18" spans="1:17" ht="37" customHeight="1">
      <c r="A18" s="205" t="s">
        <v>217</v>
      </c>
      <c r="B18" s="206" t="s">
        <v>224</v>
      </c>
      <c r="C18" s="40" t="s">
        <v>225</v>
      </c>
      <c r="D18" s="40" t="s">
        <v>251</v>
      </c>
      <c r="E18" s="207" t="s">
        <v>77</v>
      </c>
      <c r="F18" s="207" t="s">
        <v>226</v>
      </c>
      <c r="G18" s="207" t="s">
        <v>78</v>
      </c>
      <c r="H18" s="208">
        <v>72100000</v>
      </c>
      <c r="I18" s="207" t="s">
        <v>272</v>
      </c>
      <c r="J18" s="208">
        <v>18600000</v>
      </c>
      <c r="K18" s="207" t="s">
        <v>273</v>
      </c>
      <c r="L18" s="208">
        <v>4320000</v>
      </c>
      <c r="M18" s="207" t="s">
        <v>274</v>
      </c>
      <c r="N18" s="40" t="s">
        <v>275</v>
      </c>
      <c r="O18" s="208">
        <v>6476679</v>
      </c>
      <c r="P18" s="209" t="s">
        <v>286</v>
      </c>
      <c r="Q18" s="207" t="s">
        <v>52</v>
      </c>
    </row>
    <row r="19" spans="1:17">
      <c r="A19" s="210"/>
      <c r="B19" s="211"/>
      <c r="C19" s="212"/>
      <c r="F19" s="183"/>
      <c r="G19" s="183"/>
      <c r="H19" s="183"/>
      <c r="I19" s="183"/>
    </row>
    <row r="20" spans="1:17">
      <c r="A20" s="210"/>
      <c r="B20" s="211"/>
      <c r="C20" s="212"/>
    </row>
    <row r="21" spans="1:17" ht="13" customHeight="1">
      <c r="A21" s="341" t="s">
        <v>287</v>
      </c>
      <c r="B21" s="341"/>
      <c r="C21" s="341"/>
      <c r="D21" s="341"/>
      <c r="E21" s="341"/>
      <c r="F21" s="341"/>
      <c r="G21" s="341"/>
      <c r="H21" s="341"/>
      <c r="I21" s="341"/>
    </row>
    <row r="22" spans="1:17" ht="13" customHeight="1">
      <c r="A22" s="341"/>
      <c r="B22" s="341"/>
      <c r="C22" s="341"/>
      <c r="D22" s="341"/>
      <c r="E22" s="341"/>
      <c r="F22" s="341"/>
      <c r="G22" s="341"/>
      <c r="H22" s="341"/>
      <c r="I22" s="341"/>
    </row>
    <row r="23" spans="1:17" ht="13" customHeight="1">
      <c r="A23" s="341"/>
      <c r="B23" s="341"/>
      <c r="C23" s="341"/>
      <c r="D23" s="341"/>
      <c r="E23" s="341"/>
      <c r="F23" s="341"/>
      <c r="G23" s="341"/>
      <c r="H23" s="341"/>
      <c r="I23" s="341"/>
    </row>
    <row r="24" spans="1:17" ht="13" customHeight="1">
      <c r="A24" s="341"/>
      <c r="B24" s="341"/>
      <c r="C24" s="341"/>
      <c r="D24" s="341"/>
      <c r="E24" s="341"/>
      <c r="F24" s="341"/>
      <c r="G24" s="341"/>
      <c r="H24" s="341"/>
      <c r="I24" s="341"/>
    </row>
    <row r="25" spans="1:17" ht="3" customHeight="1">
      <c r="A25" s="341"/>
      <c r="B25" s="341"/>
      <c r="C25" s="341"/>
      <c r="D25" s="341"/>
      <c r="E25" s="341"/>
      <c r="F25" s="341"/>
      <c r="G25" s="341"/>
      <c r="H25" s="341"/>
      <c r="I25" s="341"/>
    </row>
    <row r="26" spans="1:17" ht="8" customHeight="1">
      <c r="A26" s="341"/>
      <c r="B26" s="341"/>
      <c r="C26" s="341"/>
      <c r="D26" s="341"/>
      <c r="E26" s="341"/>
      <c r="F26" s="341"/>
      <c r="G26" s="341"/>
      <c r="H26" s="341"/>
      <c r="I26" s="341"/>
    </row>
    <row r="27" spans="1:17">
      <c r="A27" s="210"/>
      <c r="B27" s="213"/>
    </row>
    <row r="28" spans="1:17">
      <c r="A28" s="210"/>
      <c r="B28" s="211"/>
    </row>
    <row r="29" spans="1:17">
      <c r="A29" s="210"/>
      <c r="B29" s="213"/>
    </row>
    <row r="30" spans="1:17">
      <c r="A30" s="210"/>
      <c r="B30" s="211"/>
    </row>
    <row r="31" spans="1:17">
      <c r="A31" s="210"/>
      <c r="B31" s="213"/>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2" customWidth="1"/>
    <col min="2" max="2" width="19" style="2" customWidth="1"/>
    <col min="3" max="3" width="15.83203125" style="2" customWidth="1"/>
    <col min="4" max="4" width="27.83203125" style="2" customWidth="1"/>
    <col min="5" max="16384" width="11" style="2"/>
  </cols>
  <sheetData>
    <row r="1" spans="1:5" s="216" customFormat="1" ht="35" customHeight="1">
      <c r="A1" s="214" t="s">
        <v>114</v>
      </c>
      <c r="B1" s="214" t="s">
        <v>288</v>
      </c>
      <c r="C1" s="214" t="s">
        <v>289</v>
      </c>
      <c r="D1" s="214" t="s">
        <v>290</v>
      </c>
      <c r="E1" s="215"/>
    </row>
    <row r="2" spans="1:5" ht="16">
      <c r="A2" s="217">
        <v>1</v>
      </c>
      <c r="B2" s="217" t="s">
        <v>291</v>
      </c>
      <c r="C2" s="217" t="s">
        <v>292</v>
      </c>
      <c r="D2" s="217" t="s">
        <v>293</v>
      </c>
      <c r="E2" s="218"/>
    </row>
    <row r="3" spans="1:5" ht="16">
      <c r="A3" s="217">
        <v>2</v>
      </c>
      <c r="B3" s="217" t="s">
        <v>30</v>
      </c>
      <c r="C3" s="217" t="s">
        <v>294</v>
      </c>
      <c r="D3" s="219" t="s">
        <v>295</v>
      </c>
      <c r="E3" s="218"/>
    </row>
    <row r="4" spans="1:5" ht="16">
      <c r="A4" s="217">
        <v>3</v>
      </c>
      <c r="B4" s="217" t="s">
        <v>31</v>
      </c>
      <c r="C4" s="217" t="s">
        <v>296</v>
      </c>
      <c r="D4" s="217" t="s">
        <v>297</v>
      </c>
      <c r="E4" s="218"/>
    </row>
    <row r="5" spans="1:5" ht="16">
      <c r="A5" s="217">
        <v>4</v>
      </c>
      <c r="B5" s="217" t="s">
        <v>32</v>
      </c>
      <c r="C5" s="217" t="s">
        <v>298</v>
      </c>
      <c r="D5" s="217" t="s">
        <v>299</v>
      </c>
      <c r="E5" s="218"/>
    </row>
    <row r="6" spans="1:5" ht="16">
      <c r="A6" s="217">
        <v>5</v>
      </c>
      <c r="B6" s="217" t="s">
        <v>300</v>
      </c>
      <c r="C6" s="217" t="s">
        <v>301</v>
      </c>
      <c r="D6" s="217" t="s">
        <v>302</v>
      </c>
      <c r="E6" s="218"/>
    </row>
    <row r="7" spans="1:5" ht="16">
      <c r="A7" s="217">
        <v>6</v>
      </c>
      <c r="B7" s="217" t="s">
        <v>303</v>
      </c>
      <c r="C7" s="217" t="s">
        <v>304</v>
      </c>
      <c r="D7" s="217" t="s">
        <v>52</v>
      </c>
      <c r="E7" s="218"/>
    </row>
    <row r="8" spans="1:5" ht="16">
      <c r="A8" s="217">
        <v>7</v>
      </c>
      <c r="B8" s="217" t="s">
        <v>305</v>
      </c>
      <c r="C8" s="217" t="s">
        <v>306</v>
      </c>
      <c r="D8" s="217" t="s">
        <v>307</v>
      </c>
      <c r="E8" s="218"/>
    </row>
    <row r="9" spans="1:5" ht="16">
      <c r="A9" s="217">
        <v>8</v>
      </c>
      <c r="B9" s="217" t="s">
        <v>308</v>
      </c>
      <c r="C9" s="217" t="s">
        <v>309</v>
      </c>
      <c r="D9" s="217" t="s">
        <v>310</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heetViews>
  <sheetFormatPr baseColWidth="10" defaultColWidth="39" defaultRowHeight="64.5" customHeight="1"/>
  <cols>
    <col min="1" max="1" width="39" style="175"/>
    <col min="2" max="2" width="43.83203125" style="175" customWidth="1"/>
    <col min="3" max="16384" width="39" style="175"/>
  </cols>
  <sheetData>
    <row r="1" spans="1:6" s="221" customFormat="1" ht="64.5" customHeight="1">
      <c r="A1" s="220" t="s">
        <v>311</v>
      </c>
      <c r="B1" s="220" t="s">
        <v>290</v>
      </c>
      <c r="C1" s="220" t="s">
        <v>312</v>
      </c>
      <c r="D1" s="220" t="s">
        <v>313</v>
      </c>
      <c r="E1" s="220" t="s">
        <v>314</v>
      </c>
      <c r="F1" s="220" t="s">
        <v>315</v>
      </c>
    </row>
    <row r="2" spans="1:6" ht="64.5" customHeight="1">
      <c r="A2" s="222" t="s">
        <v>316</v>
      </c>
      <c r="B2" s="222" t="s">
        <v>317</v>
      </c>
      <c r="C2" s="222" t="s">
        <v>318</v>
      </c>
      <c r="D2" s="222" t="s">
        <v>319</v>
      </c>
      <c r="E2" s="222" t="s">
        <v>320</v>
      </c>
      <c r="F2" s="223" t="s">
        <v>321</v>
      </c>
    </row>
    <row r="3" spans="1:6" ht="64.5" customHeight="1">
      <c r="A3" s="224" t="s">
        <v>67</v>
      </c>
      <c r="B3" s="224" t="s">
        <v>322</v>
      </c>
      <c r="C3" s="224" t="s">
        <v>318</v>
      </c>
      <c r="D3" s="224" t="s">
        <v>319</v>
      </c>
      <c r="E3" s="224" t="s">
        <v>323</v>
      </c>
      <c r="F3" s="223" t="s">
        <v>321</v>
      </c>
    </row>
    <row r="4" spans="1:6" ht="64.5" customHeight="1">
      <c r="A4" s="222" t="s">
        <v>324</v>
      </c>
      <c r="B4" s="222" t="s">
        <v>325</v>
      </c>
      <c r="C4" s="222" t="s">
        <v>318</v>
      </c>
      <c r="D4" s="222" t="s">
        <v>319</v>
      </c>
      <c r="E4" s="222" t="s">
        <v>323</v>
      </c>
      <c r="F4" s="223" t="s">
        <v>321</v>
      </c>
    </row>
    <row r="5" spans="1:6" ht="66" customHeight="1">
      <c r="A5" s="224" t="s">
        <v>326</v>
      </c>
      <c r="B5" s="224" t="s">
        <v>327</v>
      </c>
      <c r="C5" s="224" t="s">
        <v>318</v>
      </c>
      <c r="D5" s="224" t="s">
        <v>328</v>
      </c>
      <c r="E5" s="224" t="s">
        <v>329</v>
      </c>
      <c r="F5" s="223" t="s">
        <v>321</v>
      </c>
    </row>
    <row r="6" spans="1:6" ht="64.5" customHeight="1">
      <c r="A6" s="222" t="s">
        <v>330</v>
      </c>
      <c r="B6" s="222" t="s">
        <v>331</v>
      </c>
      <c r="C6" s="222" t="s">
        <v>318</v>
      </c>
      <c r="D6" s="222" t="s">
        <v>328</v>
      </c>
      <c r="E6" s="222" t="s">
        <v>329</v>
      </c>
      <c r="F6" s="223" t="s">
        <v>321</v>
      </c>
    </row>
    <row r="7" spans="1:6" ht="64.5" customHeight="1">
      <c r="A7" s="224" t="s">
        <v>332</v>
      </c>
      <c r="B7" s="224" t="s">
        <v>333</v>
      </c>
      <c r="C7" s="224" t="s">
        <v>318</v>
      </c>
      <c r="D7" s="224" t="s">
        <v>328</v>
      </c>
      <c r="E7" s="224" t="s">
        <v>323</v>
      </c>
      <c r="F7" s="223" t="s">
        <v>321</v>
      </c>
    </row>
    <row r="8" spans="1:6" ht="64.5" customHeight="1">
      <c r="A8" s="222" t="s">
        <v>334</v>
      </c>
      <c r="B8" s="222" t="s">
        <v>335</v>
      </c>
      <c r="C8" s="222" t="s">
        <v>318</v>
      </c>
      <c r="D8" s="222" t="s">
        <v>328</v>
      </c>
      <c r="E8" s="222" t="s">
        <v>323</v>
      </c>
      <c r="F8" s="223" t="s">
        <v>321</v>
      </c>
    </row>
    <row r="9" spans="1:6" ht="64.5" customHeight="1">
      <c r="A9" s="224" t="s">
        <v>336</v>
      </c>
      <c r="B9" s="224" t="s">
        <v>337</v>
      </c>
      <c r="C9" s="224" t="s">
        <v>318</v>
      </c>
      <c r="D9" s="224" t="s">
        <v>328</v>
      </c>
      <c r="E9" s="224" t="s">
        <v>329</v>
      </c>
      <c r="F9" s="223" t="s">
        <v>321</v>
      </c>
    </row>
    <row r="10" spans="1:6" ht="64.5" customHeight="1">
      <c r="A10" s="222" t="s">
        <v>338</v>
      </c>
      <c r="B10" s="222" t="s">
        <v>339</v>
      </c>
      <c r="C10" s="222" t="s">
        <v>318</v>
      </c>
      <c r="D10" s="222" t="s">
        <v>328</v>
      </c>
      <c r="E10" s="222" t="s">
        <v>329</v>
      </c>
      <c r="F10" s="223" t="s">
        <v>321</v>
      </c>
    </row>
    <row r="11" spans="1:6" ht="64.5" customHeight="1">
      <c r="A11" s="224" t="s">
        <v>340</v>
      </c>
      <c r="B11" s="224" t="s">
        <v>341</v>
      </c>
      <c r="C11" s="224" t="s">
        <v>318</v>
      </c>
      <c r="D11" s="224" t="s">
        <v>319</v>
      </c>
      <c r="E11" s="224" t="s">
        <v>323</v>
      </c>
      <c r="F11" s="223" t="s">
        <v>321</v>
      </c>
    </row>
    <row r="12" spans="1:6" ht="64.5" customHeight="1">
      <c r="A12" s="222" t="s">
        <v>342</v>
      </c>
      <c r="B12" s="222" t="s">
        <v>343</v>
      </c>
      <c r="C12" s="222" t="s">
        <v>318</v>
      </c>
      <c r="D12" s="222" t="s">
        <v>319</v>
      </c>
      <c r="E12" s="222" t="s">
        <v>323</v>
      </c>
      <c r="F12" s="223" t="s">
        <v>321</v>
      </c>
    </row>
    <row r="13" spans="1:6" ht="64.5" customHeight="1">
      <c r="A13" s="224" t="s">
        <v>344</v>
      </c>
      <c r="B13" s="224" t="s">
        <v>345</v>
      </c>
      <c r="C13" s="224" t="s">
        <v>346</v>
      </c>
      <c r="D13" s="224" t="s">
        <v>77</v>
      </c>
      <c r="E13" s="224" t="s">
        <v>323</v>
      </c>
      <c r="F13" s="223" t="s">
        <v>321</v>
      </c>
    </row>
    <row r="14" spans="1:6" ht="64.5" customHeight="1">
      <c r="A14" s="222" t="s">
        <v>66</v>
      </c>
      <c r="B14" s="222" t="s">
        <v>347</v>
      </c>
      <c r="C14" s="222" t="s">
        <v>318</v>
      </c>
      <c r="D14" s="222" t="s">
        <v>319</v>
      </c>
      <c r="E14" s="222" t="s">
        <v>323</v>
      </c>
      <c r="F14" s="223" t="s">
        <v>321</v>
      </c>
    </row>
    <row r="15" spans="1:6" ht="64.5" customHeight="1">
      <c r="A15" s="224" t="s">
        <v>348</v>
      </c>
      <c r="B15" s="224" t="s">
        <v>349</v>
      </c>
      <c r="C15" s="224" t="s">
        <v>346</v>
      </c>
      <c r="D15" s="224" t="s">
        <v>77</v>
      </c>
      <c r="E15" s="224" t="s">
        <v>323</v>
      </c>
      <c r="F15" s="223" t="s">
        <v>321</v>
      </c>
    </row>
    <row r="16" spans="1:6" ht="64.5" customHeight="1">
      <c r="A16" s="222" t="s">
        <v>101</v>
      </c>
      <c r="B16" s="222" t="s">
        <v>350</v>
      </c>
      <c r="C16" s="222" t="s">
        <v>351</v>
      </c>
      <c r="D16" s="222" t="s">
        <v>351</v>
      </c>
      <c r="E16" s="222"/>
      <c r="F16" s="224"/>
    </row>
    <row r="17" spans="1:6" ht="64.5" customHeight="1">
      <c r="A17" s="224" t="s">
        <v>352</v>
      </c>
      <c r="B17" s="224" t="s">
        <v>353</v>
      </c>
      <c r="C17" s="224" t="s">
        <v>318</v>
      </c>
      <c r="D17" s="224" t="s">
        <v>319</v>
      </c>
      <c r="E17" s="224" t="s">
        <v>329</v>
      </c>
      <c r="F17" s="223" t="s">
        <v>321</v>
      </c>
    </row>
    <row r="18" spans="1:6" ht="64.5" customHeight="1">
      <c r="A18" s="222" t="s">
        <v>354</v>
      </c>
      <c r="B18" s="222" t="s">
        <v>355</v>
      </c>
      <c r="C18" s="222" t="s">
        <v>318</v>
      </c>
      <c r="D18" s="222" t="s">
        <v>319</v>
      </c>
      <c r="E18" s="222" t="s">
        <v>329</v>
      </c>
      <c r="F18" s="223" t="s">
        <v>321</v>
      </c>
    </row>
    <row r="19" spans="1:6" ht="64.5" customHeight="1">
      <c r="A19" s="224" t="s">
        <v>356</v>
      </c>
      <c r="B19" s="224" t="s">
        <v>357</v>
      </c>
      <c r="C19" s="224" t="s">
        <v>318</v>
      </c>
      <c r="D19" s="224" t="s">
        <v>319</v>
      </c>
      <c r="E19" s="224" t="s">
        <v>329</v>
      </c>
      <c r="F19" s="223" t="s">
        <v>321</v>
      </c>
    </row>
    <row r="20" spans="1:6" ht="64.5" customHeight="1">
      <c r="A20" s="222" t="s">
        <v>358</v>
      </c>
      <c r="B20" s="222" t="s">
        <v>359</v>
      </c>
      <c r="C20" s="222" t="s">
        <v>346</v>
      </c>
      <c r="D20" s="222" t="s">
        <v>77</v>
      </c>
      <c r="E20" s="222" t="s">
        <v>323</v>
      </c>
      <c r="F20" s="223" t="s">
        <v>321</v>
      </c>
    </row>
    <row r="21" spans="1:6" ht="64.5" customHeight="1">
      <c r="A21" s="224" t="s">
        <v>360</v>
      </c>
      <c r="B21" s="224" t="s">
        <v>361</v>
      </c>
      <c r="C21" s="224" t="s">
        <v>318</v>
      </c>
      <c r="D21" s="224" t="s">
        <v>319</v>
      </c>
      <c r="E21" s="224" t="s">
        <v>329</v>
      </c>
      <c r="F21" s="223" t="s">
        <v>321</v>
      </c>
    </row>
    <row r="22" spans="1:6" ht="64.5" customHeight="1">
      <c r="A22" s="222" t="s">
        <v>163</v>
      </c>
      <c r="B22" s="222" t="s">
        <v>362</v>
      </c>
      <c r="C22" s="222" t="s">
        <v>318</v>
      </c>
      <c r="D22" s="222" t="s">
        <v>319</v>
      </c>
      <c r="E22" s="222" t="s">
        <v>323</v>
      </c>
      <c r="F22" s="223" t="s">
        <v>321</v>
      </c>
    </row>
    <row r="23" spans="1:6" ht="64.5" customHeight="1">
      <c r="A23" s="224" t="s">
        <v>363</v>
      </c>
      <c r="B23" s="224" t="s">
        <v>364</v>
      </c>
      <c r="C23" s="224" t="s">
        <v>318</v>
      </c>
      <c r="D23" s="224" t="s">
        <v>319</v>
      </c>
      <c r="E23" s="224" t="s">
        <v>323</v>
      </c>
      <c r="F23" s="223" t="s">
        <v>321</v>
      </c>
    </row>
    <row r="24" spans="1:6" ht="64.5" customHeight="1">
      <c r="A24" s="222" t="s">
        <v>365</v>
      </c>
      <c r="B24" s="222" t="s">
        <v>366</v>
      </c>
      <c r="C24" s="222" t="s">
        <v>318</v>
      </c>
      <c r="D24" s="222" t="s">
        <v>319</v>
      </c>
      <c r="E24" s="222" t="s">
        <v>329</v>
      </c>
      <c r="F24" s="223" t="s">
        <v>321</v>
      </c>
    </row>
    <row r="25" spans="1:6" ht="64.5" customHeight="1">
      <c r="A25" s="224" t="s">
        <v>367</v>
      </c>
      <c r="B25" s="224" t="s">
        <v>368</v>
      </c>
      <c r="C25" s="224" t="s">
        <v>346</v>
      </c>
      <c r="D25" s="224" t="s">
        <v>77</v>
      </c>
      <c r="E25" s="224" t="s">
        <v>323</v>
      </c>
      <c r="F25" s="223" t="s">
        <v>321</v>
      </c>
    </row>
    <row r="26" spans="1:6" ht="64.5" customHeight="1">
      <c r="A26" s="222" t="s">
        <v>241</v>
      </c>
      <c r="B26" s="222" t="s">
        <v>369</v>
      </c>
      <c r="C26" s="222" t="s">
        <v>346</v>
      </c>
      <c r="D26" s="222" t="s">
        <v>77</v>
      </c>
      <c r="E26" s="222" t="s">
        <v>323</v>
      </c>
      <c r="F26" s="224"/>
    </row>
    <row r="27" spans="1:6" ht="64.5" customHeight="1">
      <c r="A27" s="224" t="s">
        <v>370</v>
      </c>
      <c r="B27" s="224" t="s">
        <v>371</v>
      </c>
      <c r="C27" s="224" t="s">
        <v>318</v>
      </c>
      <c r="D27" s="224" t="s">
        <v>319</v>
      </c>
      <c r="E27" s="224" t="s">
        <v>323</v>
      </c>
      <c r="F27" s="223" t="s">
        <v>321</v>
      </c>
    </row>
    <row r="28" spans="1:6" ht="64.5" customHeight="1">
      <c r="A28" s="222" t="s">
        <v>64</v>
      </c>
      <c r="B28" s="222" t="s">
        <v>372</v>
      </c>
      <c r="C28" s="222" t="s">
        <v>318</v>
      </c>
      <c r="D28" s="222" t="s">
        <v>319</v>
      </c>
      <c r="E28" s="222" t="s">
        <v>323</v>
      </c>
      <c r="F28" s="223" t="s">
        <v>321</v>
      </c>
    </row>
    <row r="29" spans="1:6" ht="64.5" customHeight="1">
      <c r="A29" s="224" t="s">
        <v>373</v>
      </c>
      <c r="B29" s="224" t="s">
        <v>374</v>
      </c>
      <c r="C29" s="224" t="s">
        <v>318</v>
      </c>
      <c r="D29" s="224" t="s">
        <v>319</v>
      </c>
      <c r="E29" s="224" t="s">
        <v>329</v>
      </c>
      <c r="F29" s="223" t="s">
        <v>321</v>
      </c>
    </row>
    <row r="30" spans="1:6" ht="64.5" customHeight="1">
      <c r="A30" s="222" t="s">
        <v>375</v>
      </c>
      <c r="B30" s="222" t="s">
        <v>376</v>
      </c>
      <c r="C30" s="222" t="s">
        <v>318</v>
      </c>
      <c r="D30" s="222" t="s">
        <v>319</v>
      </c>
      <c r="E30" s="222" t="s">
        <v>329</v>
      </c>
      <c r="F30" s="223" t="s">
        <v>321</v>
      </c>
    </row>
    <row r="31" spans="1:6" ht="64.5" customHeight="1">
      <c r="A31" s="224" t="s">
        <v>377</v>
      </c>
      <c r="B31" s="224" t="s">
        <v>378</v>
      </c>
      <c r="C31" s="224" t="s">
        <v>318</v>
      </c>
      <c r="D31" s="224" t="s">
        <v>319</v>
      </c>
      <c r="E31" s="224" t="s">
        <v>329</v>
      </c>
      <c r="F31" s="223" t="s">
        <v>321</v>
      </c>
    </row>
    <row r="32" spans="1:6" ht="64.5" customHeight="1">
      <c r="A32" s="222" t="s">
        <v>61</v>
      </c>
      <c r="B32" s="222" t="s">
        <v>379</v>
      </c>
      <c r="C32" s="222" t="s">
        <v>318</v>
      </c>
      <c r="D32" s="222" t="s">
        <v>319</v>
      </c>
      <c r="E32" s="222" t="s">
        <v>329</v>
      </c>
      <c r="F32" s="223" t="s">
        <v>321</v>
      </c>
    </row>
    <row r="33" spans="1:6" ht="64.5" customHeight="1">
      <c r="A33" s="224" t="s">
        <v>380</v>
      </c>
      <c r="B33" s="224" t="s">
        <v>381</v>
      </c>
      <c r="C33" s="224" t="s">
        <v>318</v>
      </c>
      <c r="D33" s="224" t="s">
        <v>319</v>
      </c>
      <c r="E33" s="224" t="s">
        <v>329</v>
      </c>
      <c r="F33" s="223" t="s">
        <v>321</v>
      </c>
    </row>
    <row r="34" spans="1:6" ht="64.5" customHeight="1">
      <c r="A34" s="222" t="s">
        <v>382</v>
      </c>
      <c r="B34" s="222" t="s">
        <v>383</v>
      </c>
      <c r="C34" s="222" t="s">
        <v>318</v>
      </c>
      <c r="D34" s="222" t="s">
        <v>319</v>
      </c>
      <c r="E34" s="222" t="s">
        <v>329</v>
      </c>
      <c r="F34" s="224"/>
    </row>
    <row r="35" spans="1:6" ht="64.5" customHeight="1">
      <c r="A35" s="224" t="s">
        <v>384</v>
      </c>
      <c r="B35" s="224" t="s">
        <v>385</v>
      </c>
      <c r="C35" s="224" t="s">
        <v>318</v>
      </c>
      <c r="D35" s="224" t="s">
        <v>319</v>
      </c>
      <c r="E35" s="224" t="s">
        <v>329</v>
      </c>
      <c r="F35" s="224"/>
    </row>
    <row r="39" spans="1:6" ht="64.5" customHeight="1">
      <c r="C39" s="225"/>
      <c r="D39" s="225"/>
    </row>
    <row r="41" spans="1:6" ht="64.5" customHeight="1">
      <c r="C41" s="225"/>
    </row>
    <row r="43" spans="1:6" ht="64.5" customHeight="1">
      <c r="D43" s="226"/>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zoomScale="70" zoomScaleNormal="70" workbookViewId="0"/>
  </sheetViews>
  <sheetFormatPr baseColWidth="10" defaultColWidth="53.5" defaultRowHeight="13"/>
  <cols>
    <col min="1" max="16384" width="53.5" style="2"/>
  </cols>
  <sheetData>
    <row r="1" spans="1:10" s="220" customFormat="1" ht="43" customHeight="1">
      <c r="A1" s="227" t="s">
        <v>386</v>
      </c>
      <c r="B1" s="227" t="s">
        <v>387</v>
      </c>
      <c r="C1" s="227" t="s">
        <v>388</v>
      </c>
      <c r="D1" s="227" t="s">
        <v>389</v>
      </c>
      <c r="E1" s="227" t="s">
        <v>390</v>
      </c>
      <c r="F1" s="227" t="s">
        <v>391</v>
      </c>
      <c r="G1" s="227" t="s">
        <v>392</v>
      </c>
      <c r="H1" s="227" t="s">
        <v>393</v>
      </c>
      <c r="I1" s="227" t="s">
        <v>394</v>
      </c>
      <c r="J1" s="227" t="s">
        <v>395</v>
      </c>
    </row>
    <row r="2" spans="1:10" hidden="1">
      <c r="A2" s="2" t="s">
        <v>396</v>
      </c>
      <c r="B2" s="2" t="s">
        <v>397</v>
      </c>
      <c r="J2" s="2" t="s">
        <v>398</v>
      </c>
    </row>
    <row r="3" spans="1:10" hidden="1">
      <c r="A3" s="2" t="s">
        <v>399</v>
      </c>
      <c r="B3" s="2" t="s">
        <v>397</v>
      </c>
      <c r="C3" s="2" t="s">
        <v>400</v>
      </c>
      <c r="E3" s="2" t="s">
        <v>401</v>
      </c>
      <c r="G3" s="2" t="s">
        <v>402</v>
      </c>
      <c r="H3" s="2" t="s">
        <v>403</v>
      </c>
      <c r="I3" s="2" t="s">
        <v>404</v>
      </c>
      <c r="J3" s="2" t="s">
        <v>405</v>
      </c>
    </row>
    <row r="4" spans="1:10" ht="28" hidden="1">
      <c r="A4" s="2" t="s">
        <v>406</v>
      </c>
      <c r="B4" s="2" t="s">
        <v>397</v>
      </c>
      <c r="C4" s="2" t="s">
        <v>407</v>
      </c>
      <c r="E4" s="2" t="s">
        <v>408</v>
      </c>
      <c r="G4" s="2" t="s">
        <v>409</v>
      </c>
      <c r="H4" s="2" t="s">
        <v>410</v>
      </c>
      <c r="I4" s="2" t="s">
        <v>411</v>
      </c>
      <c r="J4" s="175" t="s">
        <v>412</v>
      </c>
    </row>
    <row r="5" spans="1:10" ht="28" hidden="1">
      <c r="A5" s="2" t="s">
        <v>413</v>
      </c>
      <c r="B5" s="2" t="s">
        <v>397</v>
      </c>
      <c r="C5" s="2" t="s">
        <v>414</v>
      </c>
      <c r="E5" s="2" t="s">
        <v>415</v>
      </c>
      <c r="G5" s="2" t="s">
        <v>416</v>
      </c>
      <c r="H5" s="2" t="s">
        <v>417</v>
      </c>
      <c r="I5" s="2" t="s">
        <v>418</v>
      </c>
      <c r="J5" s="175" t="s">
        <v>419</v>
      </c>
    </row>
    <row r="6" spans="1:10" hidden="1">
      <c r="A6" s="2" t="s">
        <v>420</v>
      </c>
      <c r="B6" s="2" t="s">
        <v>397</v>
      </c>
      <c r="C6" s="2" t="s">
        <v>421</v>
      </c>
      <c r="E6" s="2" t="s">
        <v>422</v>
      </c>
      <c r="G6" s="2" t="s">
        <v>423</v>
      </c>
      <c r="H6" s="2" t="s">
        <v>424</v>
      </c>
      <c r="J6" s="2" t="s">
        <v>425</v>
      </c>
    </row>
    <row r="7" spans="1:10" hidden="1">
      <c r="A7" s="2" t="s">
        <v>426</v>
      </c>
      <c r="B7" s="2" t="s">
        <v>397</v>
      </c>
      <c r="C7" s="2" t="s">
        <v>427</v>
      </c>
      <c r="E7" s="2" t="s">
        <v>428</v>
      </c>
      <c r="G7" s="2" t="s">
        <v>429</v>
      </c>
      <c r="H7" s="2" t="s">
        <v>430</v>
      </c>
      <c r="J7" s="2" t="s">
        <v>431</v>
      </c>
    </row>
    <row r="8" spans="1:10" ht="98" hidden="1">
      <c r="A8" s="2" t="s">
        <v>432</v>
      </c>
      <c r="B8" s="2" t="s">
        <v>397</v>
      </c>
      <c r="C8" s="2" t="s">
        <v>433</v>
      </c>
      <c r="E8" s="2" t="s">
        <v>434</v>
      </c>
      <c r="G8" s="2" t="s">
        <v>435</v>
      </c>
      <c r="H8" s="2" t="s">
        <v>436</v>
      </c>
      <c r="I8" s="2" t="s">
        <v>437</v>
      </c>
      <c r="J8" s="175" t="s">
        <v>438</v>
      </c>
    </row>
    <row r="9" spans="1:10" ht="98" hidden="1">
      <c r="A9" s="2" t="s">
        <v>439</v>
      </c>
      <c r="B9" s="2" t="s">
        <v>440</v>
      </c>
      <c r="C9" s="2" t="s">
        <v>441</v>
      </c>
      <c r="E9" s="2" t="s">
        <v>442</v>
      </c>
      <c r="G9" s="2" t="s">
        <v>443</v>
      </c>
      <c r="H9" s="2" t="s">
        <v>444</v>
      </c>
      <c r="J9" s="175" t="s">
        <v>445</v>
      </c>
    </row>
    <row r="10" spans="1:10" ht="187">
      <c r="A10" s="228" t="s">
        <v>446</v>
      </c>
      <c r="B10" s="228" t="s">
        <v>397</v>
      </c>
      <c r="C10" s="228" t="s">
        <v>447</v>
      </c>
      <c r="D10" s="228"/>
      <c r="E10" s="228" t="s">
        <v>448</v>
      </c>
      <c r="F10" s="228"/>
      <c r="G10" s="228" t="s">
        <v>449</v>
      </c>
      <c r="H10" s="228" t="s">
        <v>450</v>
      </c>
      <c r="I10" s="228" t="s">
        <v>451</v>
      </c>
      <c r="J10" s="228" t="s">
        <v>452</v>
      </c>
    </row>
    <row r="11" spans="1:10" ht="140" hidden="1">
      <c r="A11" s="2" t="s">
        <v>453</v>
      </c>
      <c r="B11" s="2" t="s">
        <v>454</v>
      </c>
      <c r="C11" s="2" t="s">
        <v>455</v>
      </c>
      <c r="E11" s="2" t="s">
        <v>456</v>
      </c>
      <c r="G11" s="2" t="s">
        <v>457</v>
      </c>
      <c r="H11" s="2" t="s">
        <v>458</v>
      </c>
      <c r="J11" s="175" t="s">
        <v>459</v>
      </c>
    </row>
    <row r="12" spans="1:10" ht="85">
      <c r="A12" s="228" t="s">
        <v>54</v>
      </c>
      <c r="B12" s="228" t="s">
        <v>397</v>
      </c>
      <c r="C12" s="228" t="s">
        <v>460</v>
      </c>
      <c r="D12" s="228"/>
      <c r="E12" s="228" t="s">
        <v>461</v>
      </c>
      <c r="F12" s="228"/>
      <c r="G12" s="228" t="s">
        <v>462</v>
      </c>
      <c r="H12" s="228" t="s">
        <v>463</v>
      </c>
      <c r="I12" s="228" t="s">
        <v>464</v>
      </c>
      <c r="J12" s="228" t="s">
        <v>465</v>
      </c>
    </row>
    <row r="13" spans="1:10" hidden="1">
      <c r="A13" s="2" t="s">
        <v>466</v>
      </c>
      <c r="B13" s="2" t="s">
        <v>397</v>
      </c>
      <c r="J13" s="2" t="s">
        <v>467</v>
      </c>
    </row>
    <row r="14" spans="1:10" ht="153">
      <c r="A14" s="228" t="s">
        <v>234</v>
      </c>
      <c r="B14" s="228" t="s">
        <v>397</v>
      </c>
      <c r="C14" s="228" t="s">
        <v>468</v>
      </c>
      <c r="D14" s="228"/>
      <c r="E14" s="228" t="s">
        <v>469</v>
      </c>
      <c r="F14" s="228"/>
      <c r="G14" s="228" t="s">
        <v>470</v>
      </c>
      <c r="H14" s="228" t="s">
        <v>471</v>
      </c>
      <c r="I14" s="228" t="s">
        <v>472</v>
      </c>
      <c r="J14" s="228" t="s">
        <v>473</v>
      </c>
    </row>
    <row r="15" spans="1:10" ht="28" hidden="1">
      <c r="A15" s="2" t="s">
        <v>474</v>
      </c>
      <c r="B15" s="2" t="s">
        <v>397</v>
      </c>
      <c r="C15" s="2" t="s">
        <v>475</v>
      </c>
      <c r="E15" s="2" t="s">
        <v>476</v>
      </c>
      <c r="G15" s="2" t="s">
        <v>477</v>
      </c>
      <c r="H15" s="2" t="s">
        <v>478</v>
      </c>
      <c r="I15" s="2" t="s">
        <v>479</v>
      </c>
      <c r="J15" s="175" t="s">
        <v>480</v>
      </c>
    </row>
    <row r="16" spans="1:10" ht="98" hidden="1">
      <c r="A16" s="2" t="s">
        <v>481</v>
      </c>
      <c r="B16" s="2" t="s">
        <v>397</v>
      </c>
      <c r="C16" s="2" t="s">
        <v>482</v>
      </c>
      <c r="E16" s="2" t="s">
        <v>483</v>
      </c>
      <c r="G16" s="2" t="s">
        <v>484</v>
      </c>
      <c r="H16" s="2" t="s">
        <v>485</v>
      </c>
      <c r="I16" s="2" t="s">
        <v>486</v>
      </c>
      <c r="J16" s="175" t="s">
        <v>487</v>
      </c>
    </row>
    <row r="17" spans="1:10" ht="293" hidden="1">
      <c r="A17" s="2" t="s">
        <v>488</v>
      </c>
      <c r="B17" s="2" t="s">
        <v>489</v>
      </c>
      <c r="C17" s="2" t="s">
        <v>490</v>
      </c>
      <c r="E17" s="2" t="s">
        <v>491</v>
      </c>
      <c r="G17" s="2" t="s">
        <v>492</v>
      </c>
      <c r="H17" s="2" t="s">
        <v>493</v>
      </c>
      <c r="J17" s="175" t="s">
        <v>494</v>
      </c>
    </row>
    <row r="18" spans="1:10" ht="28" hidden="1">
      <c r="A18" s="2" t="s">
        <v>495</v>
      </c>
      <c r="B18" s="2" t="s">
        <v>397</v>
      </c>
      <c r="C18" s="2" t="s">
        <v>496</v>
      </c>
      <c r="E18" s="2" t="s">
        <v>497</v>
      </c>
      <c r="G18" s="2" t="s">
        <v>498</v>
      </c>
      <c r="H18" s="2" t="s">
        <v>499</v>
      </c>
      <c r="J18" s="175" t="s">
        <v>500</v>
      </c>
    </row>
    <row r="19" spans="1:10" ht="196" hidden="1">
      <c r="A19" s="2" t="s">
        <v>501</v>
      </c>
      <c r="B19" s="2" t="s">
        <v>397</v>
      </c>
      <c r="C19" s="2" t="s">
        <v>502</v>
      </c>
      <c r="E19" s="2" t="s">
        <v>503</v>
      </c>
      <c r="G19" s="2" t="s">
        <v>504</v>
      </c>
      <c r="H19" s="2" t="s">
        <v>505</v>
      </c>
      <c r="I19" s="2" t="s">
        <v>506</v>
      </c>
      <c r="J19" s="175" t="s">
        <v>507</v>
      </c>
    </row>
    <row r="20" spans="1:10" ht="28" hidden="1">
      <c r="A20" s="2" t="s">
        <v>508</v>
      </c>
      <c r="B20" s="2" t="s">
        <v>397</v>
      </c>
      <c r="C20" s="2" t="s">
        <v>509</v>
      </c>
      <c r="E20" s="2" t="s">
        <v>510</v>
      </c>
      <c r="G20" s="2" t="s">
        <v>511</v>
      </c>
      <c r="H20" s="2" t="s">
        <v>512</v>
      </c>
      <c r="J20" s="175" t="s">
        <v>513</v>
      </c>
    </row>
    <row r="21" spans="1:10" ht="140" hidden="1">
      <c r="A21" s="2" t="s">
        <v>514</v>
      </c>
      <c r="B21" s="2" t="s">
        <v>397</v>
      </c>
      <c r="C21" s="2" t="s">
        <v>515</v>
      </c>
      <c r="E21" s="2" t="s">
        <v>516</v>
      </c>
      <c r="G21" s="2" t="s">
        <v>517</v>
      </c>
      <c r="H21" s="2" t="s">
        <v>518</v>
      </c>
      <c r="I21" s="2" t="s">
        <v>519</v>
      </c>
      <c r="J21" s="175" t="s">
        <v>520</v>
      </c>
    </row>
    <row r="22" spans="1:10" ht="98" hidden="1">
      <c r="A22" s="2" t="s">
        <v>521</v>
      </c>
      <c r="B22" s="2" t="s">
        <v>440</v>
      </c>
      <c r="C22" s="2" t="s">
        <v>522</v>
      </c>
      <c r="E22" s="2" t="s">
        <v>523</v>
      </c>
      <c r="G22" s="2" t="s">
        <v>524</v>
      </c>
      <c r="H22" s="2" t="s">
        <v>525</v>
      </c>
      <c r="I22" s="2" t="s">
        <v>526</v>
      </c>
      <c r="J22" s="175" t="s">
        <v>527</v>
      </c>
    </row>
    <row r="23" spans="1:10" ht="182" hidden="1">
      <c r="A23" s="2" t="s">
        <v>528</v>
      </c>
      <c r="B23" s="2" t="s">
        <v>440</v>
      </c>
      <c r="J23" s="175" t="s">
        <v>529</v>
      </c>
    </row>
    <row r="24" spans="1:10" hidden="1">
      <c r="A24" s="2" t="s">
        <v>530</v>
      </c>
      <c r="B24" s="2" t="s">
        <v>397</v>
      </c>
      <c r="C24" s="2" t="s">
        <v>531</v>
      </c>
      <c r="E24" s="2" t="s">
        <v>532</v>
      </c>
      <c r="G24" s="2" t="s">
        <v>533</v>
      </c>
      <c r="H24" s="2" t="s">
        <v>534</v>
      </c>
      <c r="I24" s="2" t="s">
        <v>535</v>
      </c>
      <c r="J24" s="2" t="s">
        <v>536</v>
      </c>
    </row>
    <row r="25" spans="1:10" hidden="1">
      <c r="A25" s="2" t="s">
        <v>537</v>
      </c>
      <c r="B25" s="2" t="s">
        <v>397</v>
      </c>
      <c r="J25" s="2" t="s">
        <v>538</v>
      </c>
    </row>
    <row r="26" spans="1:10" ht="102">
      <c r="A26" s="228" t="s">
        <v>539</v>
      </c>
      <c r="B26" s="228" t="s">
        <v>397</v>
      </c>
      <c r="C26" s="228" t="s">
        <v>540</v>
      </c>
      <c r="D26" s="228"/>
      <c r="E26" s="228" t="s">
        <v>541</v>
      </c>
      <c r="F26" s="228"/>
      <c r="G26" s="228" t="s">
        <v>542</v>
      </c>
      <c r="H26" s="228" t="s">
        <v>543</v>
      </c>
      <c r="I26" s="228"/>
      <c r="J26" s="228" t="s">
        <v>544</v>
      </c>
    </row>
    <row r="27" spans="1:10" hidden="1">
      <c r="A27" s="2" t="s">
        <v>545</v>
      </c>
      <c r="B27" s="2" t="s">
        <v>397</v>
      </c>
      <c r="C27" s="2" t="s">
        <v>546</v>
      </c>
      <c r="E27" s="2" t="s">
        <v>547</v>
      </c>
      <c r="G27" s="2" t="s">
        <v>548</v>
      </c>
      <c r="H27" s="2" t="s">
        <v>549</v>
      </c>
      <c r="J27" s="2" t="s">
        <v>550</v>
      </c>
    </row>
    <row r="28" spans="1:10" ht="140" hidden="1">
      <c r="A28" s="2" t="s">
        <v>551</v>
      </c>
      <c r="B28" s="2" t="s">
        <v>440</v>
      </c>
      <c r="J28" s="175" t="s">
        <v>552</v>
      </c>
    </row>
    <row r="29" spans="1:10" ht="168" hidden="1">
      <c r="A29" s="2" t="s">
        <v>553</v>
      </c>
      <c r="B29" s="2" t="s">
        <v>397</v>
      </c>
      <c r="C29" s="2" t="s">
        <v>554</v>
      </c>
      <c r="E29" s="2" t="s">
        <v>428</v>
      </c>
      <c r="G29" s="2" t="s">
        <v>555</v>
      </c>
      <c r="H29" s="2" t="s">
        <v>556</v>
      </c>
      <c r="I29" s="2" t="s">
        <v>557</v>
      </c>
      <c r="J29" s="175" t="s">
        <v>558</v>
      </c>
    </row>
    <row r="30" spans="1:10" ht="28" hidden="1">
      <c r="A30" s="2" t="s">
        <v>559</v>
      </c>
      <c r="B30" s="2" t="s">
        <v>397</v>
      </c>
      <c r="C30" s="2" t="s">
        <v>560</v>
      </c>
      <c r="E30" s="2" t="s">
        <v>561</v>
      </c>
      <c r="G30" s="2" t="s">
        <v>562</v>
      </c>
      <c r="H30" s="2" t="s">
        <v>563</v>
      </c>
      <c r="J30" s="175" t="s">
        <v>564</v>
      </c>
    </row>
    <row r="31" spans="1:10" ht="56" hidden="1">
      <c r="A31" s="2" t="s">
        <v>565</v>
      </c>
      <c r="B31" s="2" t="s">
        <v>397</v>
      </c>
      <c r="C31" s="2" t="s">
        <v>566</v>
      </c>
      <c r="E31" s="2" t="s">
        <v>567</v>
      </c>
      <c r="G31" s="2" t="s">
        <v>568</v>
      </c>
      <c r="H31" s="2" t="s">
        <v>569</v>
      </c>
      <c r="J31" s="175" t="s">
        <v>570</v>
      </c>
    </row>
    <row r="32" spans="1:10" ht="68">
      <c r="A32" s="228" t="s">
        <v>78</v>
      </c>
      <c r="B32" s="228" t="s">
        <v>489</v>
      </c>
      <c r="C32" s="228" t="s">
        <v>571</v>
      </c>
      <c r="D32" s="228"/>
      <c r="E32" s="228" t="s">
        <v>572</v>
      </c>
      <c r="F32" s="228"/>
      <c r="G32" s="228" t="s">
        <v>573</v>
      </c>
      <c r="H32" s="228" t="s">
        <v>574</v>
      </c>
      <c r="I32" s="228"/>
      <c r="J32" s="228" t="s">
        <v>575</v>
      </c>
    </row>
    <row r="33" spans="1:10" ht="409.6">
      <c r="A33" s="228" t="s">
        <v>77</v>
      </c>
      <c r="B33" s="228" t="s">
        <v>576</v>
      </c>
      <c r="C33" s="228" t="s">
        <v>577</v>
      </c>
      <c r="D33" s="228"/>
      <c r="E33" s="228" t="s">
        <v>434</v>
      </c>
      <c r="F33" s="228"/>
      <c r="G33" s="228" t="s">
        <v>578</v>
      </c>
      <c r="H33" s="228" t="s">
        <v>579</v>
      </c>
      <c r="I33" s="228"/>
      <c r="J33" s="228" t="s">
        <v>580</v>
      </c>
    </row>
    <row r="34" spans="1:10" ht="28" hidden="1">
      <c r="A34" s="2" t="s">
        <v>581</v>
      </c>
      <c r="B34" s="2" t="s">
        <v>397</v>
      </c>
      <c r="C34" s="2" t="s">
        <v>582</v>
      </c>
      <c r="E34" s="2" t="s">
        <v>583</v>
      </c>
      <c r="G34" s="2" t="s">
        <v>584</v>
      </c>
      <c r="H34" s="2" t="s">
        <v>585</v>
      </c>
      <c r="J34" s="175" t="s">
        <v>586</v>
      </c>
    </row>
    <row r="35" spans="1:10" hidden="1">
      <c r="A35" s="2" t="s">
        <v>587</v>
      </c>
      <c r="B35" s="2" t="s">
        <v>588</v>
      </c>
      <c r="J35" s="2" t="s">
        <v>589</v>
      </c>
    </row>
    <row r="36" spans="1:10" hidden="1">
      <c r="A36" s="2" t="s">
        <v>590</v>
      </c>
      <c r="B36" s="2" t="s">
        <v>588</v>
      </c>
      <c r="C36" s="2" t="s">
        <v>591</v>
      </c>
      <c r="E36" s="2" t="s">
        <v>592</v>
      </c>
      <c r="G36" s="2" t="s">
        <v>593</v>
      </c>
      <c r="H36" s="2" t="s">
        <v>594</v>
      </c>
      <c r="J36" s="2" t="s">
        <v>595</v>
      </c>
    </row>
    <row r="37" spans="1:10" ht="34">
      <c r="A37" s="228" t="s">
        <v>596</v>
      </c>
      <c r="B37" s="228" t="s">
        <v>397</v>
      </c>
      <c r="C37" s="228" t="s">
        <v>597</v>
      </c>
      <c r="D37" s="228"/>
      <c r="E37" s="228" t="s">
        <v>598</v>
      </c>
      <c r="F37" s="228"/>
      <c r="G37" s="228" t="s">
        <v>599</v>
      </c>
      <c r="H37" s="228" t="s">
        <v>600</v>
      </c>
      <c r="I37" s="228"/>
      <c r="J37" s="228" t="s">
        <v>601</v>
      </c>
    </row>
    <row r="38" spans="1:10" ht="28" hidden="1">
      <c r="A38" s="2" t="s">
        <v>602</v>
      </c>
      <c r="B38" s="2" t="s">
        <v>489</v>
      </c>
      <c r="C38" s="2" t="s">
        <v>603</v>
      </c>
      <c r="E38" s="2" t="s">
        <v>408</v>
      </c>
      <c r="G38" s="2" t="s">
        <v>604</v>
      </c>
      <c r="H38" s="2" t="s">
        <v>605</v>
      </c>
      <c r="J38" s="175" t="s">
        <v>606</v>
      </c>
    </row>
    <row r="39" spans="1:10" ht="84" hidden="1">
      <c r="A39" s="2" t="s">
        <v>607</v>
      </c>
      <c r="B39" s="2" t="s">
        <v>440</v>
      </c>
      <c r="C39" s="2" t="s">
        <v>441</v>
      </c>
      <c r="E39" s="2" t="s">
        <v>442</v>
      </c>
      <c r="G39" s="2" t="s">
        <v>443</v>
      </c>
      <c r="H39" s="2" t="s">
        <v>444</v>
      </c>
      <c r="J39" s="175" t="s">
        <v>608</v>
      </c>
    </row>
    <row r="40" spans="1:10" hidden="1">
      <c r="A40" s="2" t="s">
        <v>609</v>
      </c>
      <c r="B40" s="2" t="s">
        <v>489</v>
      </c>
      <c r="C40" s="2" t="s">
        <v>610</v>
      </c>
      <c r="E40" s="2" t="s">
        <v>611</v>
      </c>
      <c r="G40" s="2" t="s">
        <v>524</v>
      </c>
      <c r="H40" s="2" t="s">
        <v>612</v>
      </c>
      <c r="I40" s="2" t="s">
        <v>613</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zoomScaleNormal="100" workbookViewId="0">
      <selection activeCell="A6" sqref="A6:C6"/>
    </sheetView>
  </sheetViews>
  <sheetFormatPr baseColWidth="10" defaultRowHeight="13"/>
  <cols>
    <col min="1" max="1" width="28.6640625" style="101" customWidth="1"/>
    <col min="2" max="2" width="28.83203125" style="101" customWidth="1"/>
    <col min="3" max="3" width="80.1640625" style="101" customWidth="1"/>
    <col min="4" max="16384" width="10.83203125" style="101"/>
  </cols>
  <sheetData>
    <row r="1" spans="1:3" ht="38" customHeight="1">
      <c r="A1" s="229" t="s">
        <v>614</v>
      </c>
      <c r="B1" s="230" t="s">
        <v>290</v>
      </c>
      <c r="C1" s="230" t="s">
        <v>615</v>
      </c>
    </row>
    <row r="2" spans="1:3" ht="108" customHeight="1">
      <c r="A2" s="138" t="s">
        <v>616</v>
      </c>
      <c r="B2" s="138" t="s">
        <v>617</v>
      </c>
      <c r="C2" s="205" t="s">
        <v>618</v>
      </c>
    </row>
    <row r="3" spans="1:3" ht="139" customHeight="1">
      <c r="A3" s="138" t="s">
        <v>619</v>
      </c>
      <c r="B3" s="138" t="s">
        <v>620</v>
      </c>
      <c r="C3" s="205" t="s">
        <v>621</v>
      </c>
    </row>
    <row r="4" spans="1:3" ht="88" customHeight="1">
      <c r="A4" s="138" t="s">
        <v>622</v>
      </c>
      <c r="B4" s="138" t="s">
        <v>623</v>
      </c>
      <c r="C4" s="205" t="s">
        <v>624</v>
      </c>
    </row>
    <row r="5" spans="1:3" ht="70">
      <c r="A5" s="138" t="s">
        <v>625</v>
      </c>
      <c r="B5" s="138" t="s">
        <v>626</v>
      </c>
      <c r="C5" s="205" t="s">
        <v>627</v>
      </c>
    </row>
    <row r="6" spans="1:3" ht="84">
      <c r="A6" s="138" t="s">
        <v>629</v>
      </c>
      <c r="B6" s="138" t="s">
        <v>630</v>
      </c>
      <c r="C6" s="205" t="s">
        <v>628</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9" ma:contentTypeDescription="Create a new document." ma:contentTypeScope="" ma:versionID="16df2457a3da485691791357d29a972f">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63d3c9e910d1d3d6781d8e42721c36b3"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C61B4-8BF9-4A26-8B27-28D571F5E700}">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customXml/itemProps2.xml><?xml version="1.0" encoding="utf-8"?>
<ds:datastoreItem xmlns:ds="http://schemas.openxmlformats.org/officeDocument/2006/customXml" ds:itemID="{9CC1B250-750F-4FD0-AAE9-D2BBBD7D34F0}">
  <ds:schemaRefs>
    <ds:schemaRef ds:uri="http://schemas.microsoft.com/sharepoint/v3/contenttype/forms"/>
  </ds:schemaRefs>
</ds:datastoreItem>
</file>

<file path=customXml/itemProps3.xml><?xml version="1.0" encoding="utf-8"?>
<ds:datastoreItem xmlns:ds="http://schemas.openxmlformats.org/officeDocument/2006/customXml" ds:itemID="{33577EC3-A38F-4687-AEC6-5E71BA40A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Hendersonville</vt:lpstr>
      <vt:lpstr>TDOT</vt:lpstr>
      <vt:lpstr>SC_TDOT_TIP_23-26</vt:lpstr>
      <vt:lpstr>PhasesOfWork</vt:lpstr>
      <vt:lpstr>Grants&amp;FundingCodeDescriptions</vt:lpstr>
      <vt:lpstr>Sponsor&amp;Organizations</vt:lpstr>
      <vt:lpstr>Databases&amp;Documentation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Nathan Johnston</dc:creator>
  <cp:lastModifiedBy>Nathan Johnston</cp:lastModifiedBy>
  <dcterms:created xsi:type="dcterms:W3CDTF">2023-05-09T21:17:51Z</dcterms:created>
  <dcterms:modified xsi:type="dcterms:W3CDTF">2025-02-10T00:19:08Z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0x010100D0E3E88345291D4B9DF37A928212FFA3</vt:lpwstr>
  </property>
  <property fmtid="{D5CDD505-2E9C-101B-9397-08002B2CF9AE}" pid="3" name="Order">
    <vt:r8>8038300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